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2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<sst xmlns="http://schemas.openxmlformats.org/spreadsheetml/2006/main" uniqueCount="1467">
  <si>
    <t>Table 1</t>
  </si>
  <si>
    <t>Phone Number</t>
  </si>
  <si>
    <t>+919718971835</t>
  </si>
  <si>
    <t>+919999895431</t>
  </si>
  <si>
    <t>+919810981035</t>
  </si>
  <si>
    <t>+919999975574</t>
  </si>
  <si>
    <t>+918826435708</t>
  </si>
  <si>
    <t>+918861345005</t>
  </si>
  <si>
    <t>+919810878317</t>
  </si>
  <si>
    <t>+919968268780</t>
  </si>
  <si>
    <t>+919899622442</t>
  </si>
  <si>
    <t>+918708971332</t>
  </si>
  <si>
    <t>+919819331222</t>
  </si>
  <si>
    <t>+919654104263</t>
  </si>
  <si>
    <t>+919873892569</t>
  </si>
  <si>
    <t>+919811329439</t>
  </si>
  <si>
    <t>+919969573482</t>
  </si>
  <si>
    <t>+917428191650</t>
  </si>
  <si>
    <t>+919717494681</t>
  </si>
  <si>
    <t>+919711290538</t>
  </si>
  <si>
    <t>+919910565688</t>
  </si>
  <si>
    <t>+919971960101</t>
  </si>
  <si>
    <t>+919993554422</t>
  </si>
  <si>
    <t>+918527767415</t>
  </si>
  <si>
    <t>+919811556950</t>
  </si>
  <si>
    <t>+919891063406</t>
  </si>
  <si>
    <t>+918826393545</t>
  </si>
  <si>
    <t>+919811755917</t>
  </si>
  <si>
    <t>+919920468070</t>
  </si>
  <si>
    <t>+919015307828</t>
  </si>
  <si>
    <t>+919911412121</t>
  </si>
  <si>
    <t>+919654125320</t>
  </si>
  <si>
    <t>+919910902589</t>
  </si>
  <si>
    <t>+919650839959</t>
  </si>
  <si>
    <t>+918527936661</t>
  </si>
  <si>
    <t>+919999033260</t>
  </si>
  <si>
    <t>+919161379029</t>
  </si>
  <si>
    <t>+919811592850</t>
  </si>
  <si>
    <t>+917710005847</t>
  </si>
  <si>
    <t>+917065921844</t>
  </si>
  <si>
    <t>+918750320320</t>
  </si>
  <si>
    <t>+919928101666</t>
  </si>
  <si>
    <t>+919891222440</t>
  </si>
  <si>
    <t>+918527377979</t>
  </si>
  <si>
    <t>+919311113805</t>
  </si>
  <si>
    <t>+919899113858</t>
  </si>
  <si>
    <t>+919818190758</t>
  </si>
  <si>
    <t>+919873931800</t>
  </si>
  <si>
    <t>+919919791222</t>
  </si>
  <si>
    <t>+919896041455</t>
  </si>
  <si>
    <t>+919891645645</t>
  </si>
  <si>
    <t>+919873052128</t>
  </si>
  <si>
    <t>+919431124439</t>
  </si>
  <si>
    <t>+919871220330</t>
  </si>
  <si>
    <t>+919075087806</t>
  </si>
  <si>
    <t>+918826310055</t>
  </si>
  <si>
    <t>+919599200546</t>
  </si>
  <si>
    <t>+918511293884</t>
  </si>
  <si>
    <t>+918800616222</t>
  </si>
  <si>
    <t>+919899221808</t>
  </si>
  <si>
    <t>+919350477766</t>
  </si>
  <si>
    <t>+917518740757</t>
  </si>
  <si>
    <t>+919871267444</t>
  </si>
  <si>
    <t>+919953330185</t>
  </si>
  <si>
    <t>+919910376111</t>
  </si>
  <si>
    <t>+919810999753</t>
  </si>
  <si>
    <t>+919654842090</t>
  </si>
  <si>
    <t>+919910013732</t>
  </si>
  <si>
    <t>+919013881698</t>
  </si>
  <si>
    <t>+919972060619</t>
  </si>
  <si>
    <t>+919555595532</t>
  </si>
  <si>
    <t>+919910092133</t>
  </si>
  <si>
    <t>+919999501179</t>
  </si>
  <si>
    <t>+919873429032</t>
  </si>
  <si>
    <t>+919971716661</t>
  </si>
  <si>
    <t>+919873223370</t>
  </si>
  <si>
    <t>+919953589342</t>
  </si>
  <si>
    <t>+918800899955</t>
  </si>
  <si>
    <t>+918130632319</t>
  </si>
  <si>
    <t>+919717026661</t>
  </si>
  <si>
    <t>+919810085291</t>
  </si>
  <si>
    <t>+919868851349</t>
  </si>
  <si>
    <t>+919310252200</t>
  </si>
  <si>
    <t>+919811439114</t>
  </si>
  <si>
    <t>+917838462463</t>
  </si>
  <si>
    <t>+919899922998</t>
  </si>
  <si>
    <t>+918447757402</t>
  </si>
  <si>
    <t>+918130615559</t>
  </si>
  <si>
    <t>+919873247887</t>
  </si>
  <si>
    <t>+918802311820</t>
  </si>
  <si>
    <t>+919416125352</t>
  </si>
  <si>
    <t>+919810621332</t>
  </si>
  <si>
    <t>+919811910053</t>
  </si>
  <si>
    <t>+918860009438</t>
  </si>
  <si>
    <t>+919899726938</t>
  </si>
  <si>
    <t>+919676629078</t>
  </si>
  <si>
    <t>+919560431432</t>
  </si>
  <si>
    <t>+919899777169</t>
  </si>
  <si>
    <t>+919212239157</t>
  </si>
  <si>
    <t>+918800673555</t>
  </si>
  <si>
    <t>+919818812199</t>
  </si>
  <si>
    <t>+919873097024</t>
  </si>
  <si>
    <t>+919811936399</t>
  </si>
  <si>
    <t>+919810535984</t>
  </si>
  <si>
    <t>+919602422424</t>
  </si>
  <si>
    <t>+918368270393</t>
  </si>
  <si>
    <t>+917011520252</t>
  </si>
  <si>
    <t>+919871878726</t>
  </si>
  <si>
    <t>+919863095102</t>
  </si>
  <si>
    <t>+919971205564</t>
  </si>
  <si>
    <t>+919891893056</t>
  </si>
  <si>
    <t>+919810312211</t>
  </si>
  <si>
    <t>+919971444165</t>
  </si>
  <si>
    <t>+919654592907</t>
  </si>
  <si>
    <t>+919650192563</t>
  </si>
  <si>
    <t>+919899877562</t>
  </si>
  <si>
    <t>+918130055027</t>
  </si>
  <si>
    <t>+919052347770</t>
  </si>
  <si>
    <t>+919953822562</t>
  </si>
  <si>
    <t>+919971013205</t>
  </si>
  <si>
    <t>+919811084172</t>
  </si>
  <si>
    <t>+919818563178</t>
  </si>
  <si>
    <t>+919215088008</t>
  </si>
  <si>
    <t>+918860069269</t>
  </si>
  <si>
    <t>+919711798747</t>
  </si>
  <si>
    <t>+919811745977</t>
  </si>
  <si>
    <t>+919810846689</t>
  </si>
  <si>
    <t>+918800886513</t>
  </si>
  <si>
    <t>+919810634288</t>
  </si>
  <si>
    <t>+919996920082</t>
  </si>
  <si>
    <t>+919810828964</t>
  </si>
  <si>
    <t>+919971238068</t>
  </si>
  <si>
    <t>+919810491174</t>
  </si>
  <si>
    <t>+919810571357</t>
  </si>
  <si>
    <t>+919871944992</t>
  </si>
  <si>
    <t>+919810087187</t>
  </si>
  <si>
    <t>+919999078625</t>
  </si>
  <si>
    <t>+919212310703</t>
  </si>
  <si>
    <t>+919999787721</t>
  </si>
  <si>
    <t>+919999430343</t>
  </si>
  <si>
    <t>+919718530023</t>
  </si>
  <si>
    <t>+919911930382</t>
  </si>
  <si>
    <t>+919810762790</t>
  </si>
  <si>
    <t>+919899998921</t>
  </si>
  <si>
    <t>+919205012755</t>
  </si>
  <si>
    <t>+919810773335</t>
  </si>
  <si>
    <t>+919873462246</t>
  </si>
  <si>
    <t>+919871839903</t>
  </si>
  <si>
    <t>+919911883300</t>
  </si>
  <si>
    <t>+917709559476</t>
  </si>
  <si>
    <t>+919711125965</t>
  </si>
  <si>
    <t>+919910396340</t>
  </si>
  <si>
    <t>+919873665516</t>
  </si>
  <si>
    <t>+919999109096</t>
  </si>
  <si>
    <t>+917982707800</t>
  </si>
  <si>
    <t>+919871278777</t>
  </si>
  <si>
    <t>+919871434312</t>
  </si>
  <si>
    <t>+919810613656</t>
  </si>
  <si>
    <t>+919711915360</t>
  </si>
  <si>
    <t>+919560622255</t>
  </si>
  <si>
    <t>+919810807348</t>
  </si>
  <si>
    <t>+919212388066</t>
  </si>
  <si>
    <t>+919717772947</t>
  </si>
  <si>
    <t>+919811093884</t>
  </si>
  <si>
    <t>+919811281196</t>
  </si>
  <si>
    <t>+919868260329</t>
  </si>
  <si>
    <t>+919810030621</t>
  </si>
  <si>
    <t>+918130133083</t>
  </si>
  <si>
    <t>+919899698303</t>
  </si>
  <si>
    <t>+919969206962</t>
  </si>
  <si>
    <t>+919999329882</t>
  </si>
  <si>
    <t>+919582797662</t>
  </si>
  <si>
    <t>+919891171773</t>
  </si>
  <si>
    <t>+919702634536</t>
  </si>
  <si>
    <t>+919871710899</t>
  </si>
  <si>
    <t>+919899039970</t>
  </si>
  <si>
    <t>+919868111633</t>
  </si>
  <si>
    <t>+919711010531</t>
  </si>
  <si>
    <t>+919560522123</t>
  </si>
  <si>
    <t>+918802543618</t>
  </si>
  <si>
    <t>+919899338855</t>
  </si>
  <si>
    <t>+917011071463</t>
  </si>
  <si>
    <t>+918076683448</t>
  </si>
  <si>
    <t>+919958455107</t>
  </si>
  <si>
    <t>+918447640196</t>
  </si>
  <si>
    <t>+919646455455</t>
  </si>
  <si>
    <t>+919971159594</t>
  </si>
  <si>
    <t>+917678669920</t>
  </si>
  <si>
    <t>+919891177090</t>
  </si>
  <si>
    <t>+918875684700</t>
  </si>
  <si>
    <t>+917045182514</t>
  </si>
  <si>
    <t>+919810005649</t>
  </si>
  <si>
    <t>+919811156672</t>
  </si>
  <si>
    <t>+919810164478</t>
  </si>
  <si>
    <t>+919447555934</t>
  </si>
  <si>
    <t>+918826966647</t>
  </si>
  <si>
    <t>+919820087422</t>
  </si>
  <si>
    <t>+919899823047</t>
  </si>
  <si>
    <t>+919999037303</t>
  </si>
  <si>
    <t>+919873864828</t>
  </si>
  <si>
    <t>+919810294150</t>
  </si>
  <si>
    <t>+918826598445</t>
  </si>
  <si>
    <t>+919898788480</t>
  </si>
  <si>
    <t>+918134959229</t>
  </si>
  <si>
    <t>+918176000737</t>
  </si>
  <si>
    <t>+919582844767</t>
  </si>
  <si>
    <t>+919899948017</t>
  </si>
  <si>
    <t>+919868927303</t>
  </si>
  <si>
    <t>+919560155507</t>
  </si>
  <si>
    <t>+919582755566</t>
  </si>
  <si>
    <t>+919987403555</t>
  </si>
  <si>
    <t>+919650191711</t>
  </si>
  <si>
    <t>+919911386750</t>
  </si>
  <si>
    <t>+919820729754</t>
  </si>
  <si>
    <t>+919654363355</t>
  </si>
  <si>
    <t>+919654311123</t>
  </si>
  <si>
    <t>+919818866964</t>
  </si>
  <si>
    <t>+919896100012</t>
  </si>
  <si>
    <t>+918130098074</t>
  </si>
  <si>
    <t>+919817745445</t>
  </si>
  <si>
    <t>+919560411333</t>
  </si>
  <si>
    <t>+919717891745</t>
  </si>
  <si>
    <t>+919810019648</t>
  </si>
  <si>
    <t>+919899172753</t>
  </si>
  <si>
    <t>+919971806969</t>
  </si>
  <si>
    <t>+919999718039</t>
  </si>
  <si>
    <t>+919810000161</t>
  </si>
  <si>
    <t>+919717198422</t>
  </si>
  <si>
    <t>+918826667114</t>
  </si>
  <si>
    <t>+917827191570</t>
  </si>
  <si>
    <t>+919673085533</t>
  </si>
  <si>
    <t>+919805765000</t>
  </si>
  <si>
    <t>+919003441903</t>
  </si>
  <si>
    <t>+919999026961</t>
  </si>
  <si>
    <t>+919818323075</t>
  </si>
  <si>
    <t>+919999781770</t>
  </si>
  <si>
    <t>+919811680341</t>
  </si>
  <si>
    <t>+919910203125</t>
  </si>
  <si>
    <t>+919650252466</t>
  </si>
  <si>
    <t>+919871443110</t>
  </si>
  <si>
    <t>+919810296954</t>
  </si>
  <si>
    <t>+919540000188</t>
  </si>
  <si>
    <t>+919877144517</t>
  </si>
  <si>
    <t>+919868368870</t>
  </si>
  <si>
    <t>+919654625143</t>
  </si>
  <si>
    <t>+919811871836</t>
  </si>
  <si>
    <t>+919215111555</t>
  </si>
  <si>
    <t>+919872880561</t>
  </si>
  <si>
    <t>+919419005959</t>
  </si>
  <si>
    <t>+919810505850</t>
  </si>
  <si>
    <t>+919810190926</t>
  </si>
  <si>
    <t>+919958012277</t>
  </si>
  <si>
    <t>+919810029379</t>
  </si>
  <si>
    <t>+919958333776</t>
  </si>
  <si>
    <t>+919871990440</t>
  </si>
  <si>
    <t>+919958036749</t>
  </si>
  <si>
    <t>+919312816069</t>
  </si>
  <si>
    <t>+919110039791</t>
  </si>
  <si>
    <t>+919810533445</t>
  </si>
  <si>
    <t>+919650003994</t>
  </si>
  <si>
    <t>+919810083057</t>
  </si>
  <si>
    <t>+918585904726</t>
  </si>
  <si>
    <t>+918860607851</t>
  </si>
  <si>
    <t>+919428518772</t>
  </si>
  <si>
    <t>+919205216700</t>
  </si>
  <si>
    <t>+919818009090</t>
  </si>
  <si>
    <t>+919968282435</t>
  </si>
  <si>
    <t>+919968966455</t>
  </si>
  <si>
    <t>+919859595959</t>
  </si>
  <si>
    <t>+919560767771</t>
  </si>
  <si>
    <t>+919811121110</t>
  </si>
  <si>
    <t>+918800433399</t>
  </si>
  <si>
    <t>+919811107500</t>
  </si>
  <si>
    <t>+919968096554</t>
  </si>
  <si>
    <t>+919871717096</t>
  </si>
  <si>
    <t>+919818133843</t>
  </si>
  <si>
    <t>+918800138004</t>
  </si>
  <si>
    <t>+918368450181</t>
  </si>
  <si>
    <t>+919910691459</t>
  </si>
  <si>
    <t>+918388838383</t>
  </si>
  <si>
    <t>+919582209616</t>
  </si>
  <si>
    <t>+919884010737</t>
  </si>
  <si>
    <t>+919733313339</t>
  </si>
  <si>
    <t>+919868468454</t>
  </si>
  <si>
    <t>+919873642563</t>
  </si>
  <si>
    <t>+919267943377</t>
  </si>
  <si>
    <t>+919968517747</t>
  </si>
  <si>
    <t>+919849040032</t>
  </si>
  <si>
    <t>+919811818912</t>
  </si>
  <si>
    <t>+917015007858</t>
  </si>
  <si>
    <t>+919582647837</t>
  </si>
  <si>
    <t>+919818552211</t>
  </si>
  <si>
    <t>+919971275761</t>
  </si>
  <si>
    <t>+919560702888</t>
  </si>
  <si>
    <t>+919811829171</t>
  </si>
  <si>
    <t>+918058044466</t>
  </si>
  <si>
    <t>+919868498868</t>
  </si>
  <si>
    <t>+919999705292</t>
  </si>
  <si>
    <t>+918860343457</t>
  </si>
  <si>
    <t>+919811817128</t>
  </si>
  <si>
    <t>+919910271244</t>
  </si>
  <si>
    <t>+919313002626</t>
  </si>
  <si>
    <t>+917073075760</t>
  </si>
  <si>
    <t>+919910041118</t>
  </si>
  <si>
    <t>+919350542671</t>
  </si>
  <si>
    <t>+919785387161</t>
  </si>
  <si>
    <t>+918826324943</t>
  </si>
  <si>
    <t>+919780100532</t>
  </si>
  <si>
    <t>+919990232298</t>
  </si>
  <si>
    <t>+918767980777</t>
  </si>
  <si>
    <t>+919953008576</t>
  </si>
  <si>
    <t>+917042136668</t>
  </si>
  <si>
    <t>+918448159669</t>
  </si>
  <si>
    <t>+918860261651</t>
  </si>
  <si>
    <t>+918010682445</t>
  </si>
  <si>
    <t>+919717990664</t>
  </si>
  <si>
    <t>+918586909099</t>
  </si>
  <si>
    <t>+919811859509</t>
  </si>
  <si>
    <t>+919958959599</t>
  </si>
  <si>
    <t>+919988758230</t>
  </si>
  <si>
    <t>+919711475501</t>
  </si>
  <si>
    <t>+919811472071</t>
  </si>
  <si>
    <t>+919811112784</t>
  </si>
  <si>
    <t>+919891093338</t>
  </si>
  <si>
    <t>+919999908146</t>
  </si>
  <si>
    <t>+919818215984</t>
  </si>
  <si>
    <t>+918587037772</t>
  </si>
  <si>
    <t>+917780876810</t>
  </si>
  <si>
    <t>+919810449497</t>
  </si>
  <si>
    <t>+918700187701</t>
  </si>
  <si>
    <t>+919811007310</t>
  </si>
  <si>
    <t>+919811604141</t>
  </si>
  <si>
    <t>+919004661806</t>
  </si>
  <si>
    <t>+919873568327</t>
  </si>
  <si>
    <t>+919760344496</t>
  </si>
  <si>
    <t>+918800680177</t>
  </si>
  <si>
    <t>+918800559100</t>
  </si>
  <si>
    <t>+919518222407</t>
  </si>
  <si>
    <t>+919311194111</t>
  </si>
  <si>
    <t>+919818493923</t>
  </si>
  <si>
    <t>+919599195320</t>
  </si>
  <si>
    <t>+919999111468</t>
  </si>
  <si>
    <t>+919811022730</t>
  </si>
  <si>
    <t>+919811115987</t>
  </si>
  <si>
    <t>+919999472969</t>
  </si>
  <si>
    <t>+919212222037</t>
  </si>
  <si>
    <t>+919810096017</t>
  </si>
  <si>
    <t>+919999918618</t>
  </si>
  <si>
    <t>+918010883232</t>
  </si>
  <si>
    <t>+919212707010</t>
  </si>
  <si>
    <t>+919436052182</t>
  </si>
  <si>
    <t>+919810325120</t>
  </si>
  <si>
    <t>+919910026429</t>
  </si>
  <si>
    <t>+919811190125</t>
  </si>
  <si>
    <t>+919818900375</t>
  </si>
  <si>
    <t>+919811231855</t>
  </si>
  <si>
    <t>+919810424419</t>
  </si>
  <si>
    <t>+919818660955</t>
  </si>
  <si>
    <t>+919891177777</t>
  </si>
  <si>
    <t>+919811175082</t>
  </si>
  <si>
    <t>+919999610063</t>
  </si>
  <si>
    <t>+919811759021</t>
  </si>
  <si>
    <t>+919810333833</t>
  </si>
  <si>
    <t>+919891290360</t>
  </si>
  <si>
    <t>+919871426354</t>
  </si>
  <si>
    <t>+919899778849</t>
  </si>
  <si>
    <t>+919711333823</t>
  </si>
  <si>
    <t>+919811275200</t>
  </si>
  <si>
    <t>+919810997735</t>
  </si>
  <si>
    <t>+919899333752</t>
  </si>
  <si>
    <t>+919811177616</t>
  </si>
  <si>
    <t>+919810039341</t>
  </si>
  <si>
    <t>+919871193883</t>
  </si>
  <si>
    <t>+919811996603</t>
  </si>
  <si>
    <t>+919911938733</t>
  </si>
  <si>
    <t>+919811369903</t>
  </si>
  <si>
    <t>+919999107014</t>
  </si>
  <si>
    <t>+919818644518</t>
  </si>
  <si>
    <t>+919311301312</t>
  </si>
  <si>
    <t>+919811566066</t>
  </si>
  <si>
    <t>+919891362473</t>
  </si>
  <si>
    <t>+919810008210</t>
  </si>
  <si>
    <t>+919810018744</t>
  </si>
  <si>
    <t>+919015325855</t>
  </si>
  <si>
    <t>+919818533696</t>
  </si>
  <si>
    <t>+919999324321</t>
  </si>
  <si>
    <t>+919910813111</t>
  </si>
  <si>
    <t>+919810014153</t>
  </si>
  <si>
    <t>+919312603488</t>
  </si>
  <si>
    <t>+919811695899</t>
  </si>
  <si>
    <t>+918053130991</t>
  </si>
  <si>
    <t>+919311364451</t>
  </si>
  <si>
    <t>+918130294226</t>
  </si>
  <si>
    <t>+919910493746</t>
  </si>
  <si>
    <t>+919876779310</t>
  </si>
  <si>
    <t>+919811225517</t>
  </si>
  <si>
    <t>+919899369539</t>
  </si>
  <si>
    <t>+919350178718</t>
  </si>
  <si>
    <t>+919811119884</t>
  </si>
  <si>
    <t>+919911076342</t>
  </si>
  <si>
    <t>+919810969791</t>
  </si>
  <si>
    <t>+919811474826</t>
  </si>
  <si>
    <t>+919999861434</t>
  </si>
  <si>
    <t>+919873406108</t>
  </si>
  <si>
    <t>+919818486535</t>
  </si>
  <si>
    <t>+919810436951</t>
  </si>
  <si>
    <t>+919213495400</t>
  </si>
  <si>
    <t>+919899989605</t>
  </si>
  <si>
    <t>+919555998951</t>
  </si>
  <si>
    <t>+919871780050</t>
  </si>
  <si>
    <t>+919999001260</t>
  </si>
  <si>
    <t>+919711109454</t>
  </si>
  <si>
    <t>+919350144632</t>
  </si>
  <si>
    <t>+919711576588</t>
  </si>
  <si>
    <t>+919811208960</t>
  </si>
  <si>
    <t>+919717259565</t>
  </si>
  <si>
    <t>+919873341609</t>
  </si>
  <si>
    <t>+919810634309</t>
  </si>
  <si>
    <t>+919871897722</t>
  </si>
  <si>
    <t>+919818047651</t>
  </si>
  <si>
    <t>+919990565494</t>
  </si>
  <si>
    <t>+919953114411</t>
  </si>
  <si>
    <t>+919971082424</t>
  </si>
  <si>
    <t>+919910065449</t>
  </si>
  <si>
    <t>+919911569096</t>
  </si>
  <si>
    <t>+919311398899</t>
  </si>
  <si>
    <t>+919811170636</t>
  </si>
  <si>
    <t>+919971905950</t>
  </si>
  <si>
    <t>+919991579625</t>
  </si>
  <si>
    <t>+919872963067</t>
  </si>
  <si>
    <t>+919971738764</t>
  </si>
  <si>
    <t>+919911965501</t>
  </si>
  <si>
    <t>+919313858945</t>
  </si>
  <si>
    <t>+919212269993</t>
  </si>
  <si>
    <t>+919999950603</t>
  </si>
  <si>
    <t>+919873139891</t>
  </si>
  <si>
    <t>+919873701559</t>
  </si>
  <si>
    <t>+919999771703</t>
  </si>
  <si>
    <t>+919899671392</t>
  </si>
  <si>
    <t>+919811664776</t>
  </si>
  <si>
    <t>+919717222122</t>
  </si>
  <si>
    <t>+919810228641</t>
  </si>
  <si>
    <t>+919953899845</t>
  </si>
  <si>
    <t>+919818592354</t>
  </si>
  <si>
    <t>+919335953206</t>
  </si>
  <si>
    <t>+919871293396</t>
  </si>
  <si>
    <t>+919873319543</t>
  </si>
  <si>
    <t>+919810627337</t>
  </si>
  <si>
    <t>+919899761747</t>
  </si>
  <si>
    <t>+919350482281</t>
  </si>
  <si>
    <t>+919999994989</t>
  </si>
  <si>
    <t>+919999201744</t>
  </si>
  <si>
    <t>+919871495271</t>
  </si>
  <si>
    <t>+919899826813</t>
  </si>
  <si>
    <t>+919311197906</t>
  </si>
  <si>
    <t>+919927955999</t>
  </si>
  <si>
    <t>+919818245732</t>
  </si>
  <si>
    <t>+919810853836</t>
  </si>
  <si>
    <t>+919811807777</t>
  </si>
  <si>
    <t>+919650336415</t>
  </si>
  <si>
    <t>+919999689698</t>
  </si>
  <si>
    <t>+919811809824</t>
  </si>
  <si>
    <t>+919958760111</t>
  </si>
  <si>
    <t>+919999884032</t>
  </si>
  <si>
    <t>+919871426153</t>
  </si>
  <si>
    <t>+919818011940</t>
  </si>
  <si>
    <t>+919910790968</t>
  </si>
  <si>
    <t>+919818071076</t>
  </si>
  <si>
    <t>+919871399844</t>
  </si>
  <si>
    <t>+919911287909</t>
  </si>
  <si>
    <t>+919990801631</t>
  </si>
  <si>
    <t>+919988597951</t>
  </si>
  <si>
    <t>+919811865029</t>
  </si>
  <si>
    <t>+919310610028</t>
  </si>
  <si>
    <t>+919810022220</t>
  </si>
  <si>
    <t>+919871316626</t>
  </si>
  <si>
    <t>+919911319881</t>
  </si>
  <si>
    <t>+919911286086</t>
  </si>
  <si>
    <t>+919999304899</t>
  </si>
  <si>
    <t>+919717043357</t>
  </si>
  <si>
    <t>+919810511140</t>
  </si>
  <si>
    <t>+919910360208</t>
  </si>
  <si>
    <t>+919999981368</t>
  </si>
  <si>
    <t>+919990124214</t>
  </si>
  <si>
    <t>+919873671339</t>
  </si>
  <si>
    <t>+919818918041</t>
  </si>
  <si>
    <t>+919718215373</t>
  </si>
  <si>
    <t>+919873640827</t>
  </si>
  <si>
    <t>+919810067621</t>
  </si>
  <si>
    <t>+919555390387</t>
  </si>
  <si>
    <t>+919910380338</t>
  </si>
  <si>
    <t>+919718103019</t>
  </si>
  <si>
    <t>+919911744700</t>
  </si>
  <si>
    <t>+919355669927</t>
  </si>
  <si>
    <t>+919891753305</t>
  </si>
  <si>
    <t>+919891690907</t>
  </si>
  <si>
    <t>+919310864345</t>
  </si>
  <si>
    <t>+919718401409</t>
  </si>
  <si>
    <t>+919210519038</t>
  </si>
  <si>
    <t>+919910120814</t>
  </si>
  <si>
    <t>+919810374907</t>
  </si>
  <si>
    <t>+919278400130</t>
  </si>
  <si>
    <t>+919811414123</t>
  </si>
  <si>
    <t>+919999510387</t>
  </si>
  <si>
    <t>+919350052665</t>
  </si>
  <si>
    <t>+919899073282</t>
  </si>
  <si>
    <t>+919316010357</t>
  </si>
  <si>
    <t>+919911492720</t>
  </si>
  <si>
    <t>+919811506910</t>
  </si>
  <si>
    <t>+919891286073</t>
  </si>
  <si>
    <t>+919899493272</t>
  </si>
  <si>
    <t>+919910302346</t>
  </si>
  <si>
    <t>+919837050106</t>
  </si>
  <si>
    <t>+919910933001</t>
  </si>
  <si>
    <t>+919718022633</t>
  </si>
  <si>
    <t>+919999957535</t>
  </si>
  <si>
    <t>+919313633100</t>
  </si>
  <si>
    <t>+919706389920</t>
  </si>
  <si>
    <t>+919050910364</t>
  </si>
  <si>
    <t>+919818443277</t>
  </si>
  <si>
    <t>+919811713609</t>
  </si>
  <si>
    <t>+919456666689</t>
  </si>
  <si>
    <t>+919718215390</t>
  </si>
  <si>
    <t>+919810337078</t>
  </si>
  <si>
    <t>+919999371420</t>
  </si>
  <si>
    <t>+919717400224</t>
  </si>
  <si>
    <t>+919990128606</t>
  </si>
  <si>
    <t>+919871203002</t>
  </si>
  <si>
    <t>+919910752715</t>
  </si>
  <si>
    <t>+919891331118</t>
  </si>
  <si>
    <t>+919990950005</t>
  </si>
  <si>
    <t>+919650807499</t>
  </si>
  <si>
    <t>+919953928990</t>
  </si>
  <si>
    <t>+919650919829</t>
  </si>
  <si>
    <t>+919818809481</t>
  </si>
  <si>
    <t>+919911259000</t>
  </si>
  <si>
    <t>+919811730060</t>
  </si>
  <si>
    <t>+919990600906</t>
  </si>
  <si>
    <t>+919971217777</t>
  </si>
  <si>
    <t>+919310652801</t>
  </si>
  <si>
    <t>+919810384985</t>
  </si>
  <si>
    <t>+919711260282</t>
  </si>
  <si>
    <t>+919810283310</t>
  </si>
  <si>
    <t>+919871006551</t>
  </si>
  <si>
    <t>+919818776769</t>
  </si>
  <si>
    <t>+919560193247</t>
  </si>
  <si>
    <t>+919350827102</t>
  </si>
  <si>
    <t>+919711249000</t>
  </si>
  <si>
    <t>+919911708400</t>
  </si>
  <si>
    <t>+919310773095</t>
  </si>
  <si>
    <t>+919810594291</t>
  </si>
  <si>
    <t>+919711118178</t>
  </si>
  <si>
    <t>+919818597970</t>
  </si>
  <si>
    <t>+919871220480</t>
  </si>
  <si>
    <t>+919350294711</t>
  </si>
  <si>
    <t>+919990893273</t>
  </si>
  <si>
    <t>+919871730695</t>
  </si>
  <si>
    <t>+919415206328</t>
  </si>
  <si>
    <t>+919811755478</t>
  </si>
  <si>
    <t>+919899814667</t>
  </si>
  <si>
    <t>+919818301902</t>
  </si>
  <si>
    <t>+919910031241</t>
  </si>
  <si>
    <t>+919212717212</t>
  </si>
  <si>
    <t>+919999557937</t>
  </si>
  <si>
    <t>+919868629445</t>
  </si>
  <si>
    <t>+919810428781</t>
  </si>
  <si>
    <t>+919910478945</t>
  </si>
  <si>
    <t>+919868447038</t>
  </si>
  <si>
    <t>+919818382293</t>
  </si>
  <si>
    <t>+919818107381</t>
  </si>
  <si>
    <t>+919871751774</t>
  </si>
  <si>
    <t>+919990776717</t>
  </si>
  <si>
    <t>+919990822235</t>
  </si>
  <si>
    <t>+919560209986</t>
  </si>
  <si>
    <t>+919818477939</t>
  </si>
  <si>
    <t>+919313166968</t>
  </si>
  <si>
    <t>+919718501506</t>
  </si>
  <si>
    <t>+919911923423</t>
  </si>
  <si>
    <t>+919910954488</t>
  </si>
  <si>
    <t>+919650497447</t>
  </si>
  <si>
    <t>+919716123124</t>
  </si>
  <si>
    <t>+919310292575</t>
  </si>
  <si>
    <t>+919654470739</t>
  </si>
  <si>
    <t>+919811042410</t>
  </si>
  <si>
    <t>+919958220388</t>
  </si>
  <si>
    <t>+919971857824</t>
  </si>
  <si>
    <t>+919899825489</t>
  </si>
  <si>
    <t>+919350031906</t>
  </si>
  <si>
    <t>+919910090978</t>
  </si>
  <si>
    <t>+919910027416</t>
  </si>
  <si>
    <t>+919810417580</t>
  </si>
  <si>
    <t>+919416930910</t>
  </si>
  <si>
    <t>+919811859823</t>
  </si>
  <si>
    <t>+919891751399</t>
  </si>
  <si>
    <t>+919891023478</t>
  </si>
  <si>
    <t>+919868600327</t>
  </si>
  <si>
    <t>+919873859677</t>
  </si>
  <si>
    <t>+919911913445</t>
  </si>
  <si>
    <t>+919810711255</t>
  </si>
  <si>
    <t>+919001796254</t>
  </si>
  <si>
    <t>+919899100289</t>
  </si>
  <si>
    <t>+919992278413</t>
  </si>
  <si>
    <t>+919711845015</t>
  </si>
  <si>
    <t>+919416980490</t>
  </si>
  <si>
    <t>+919818435055</t>
  </si>
  <si>
    <t>+919990585066</t>
  </si>
  <si>
    <t>+919717261777</t>
  </si>
  <si>
    <t>+919555092699</t>
  </si>
  <si>
    <t>+919711536743</t>
  </si>
  <si>
    <t>+919868313909</t>
  </si>
  <si>
    <t>+919810023161</t>
  </si>
  <si>
    <t>+919654549566</t>
  </si>
  <si>
    <t>+919811337783</t>
  </si>
  <si>
    <t>+919015326188</t>
  </si>
  <si>
    <t>+919999621799</t>
  </si>
  <si>
    <t>+919717665375</t>
  </si>
  <si>
    <t>+919313489315</t>
  </si>
  <si>
    <t>+919910211235</t>
  </si>
  <si>
    <t>+919211025837</t>
  </si>
  <si>
    <t>+919650537783</t>
  </si>
  <si>
    <t>+919813157475</t>
  </si>
  <si>
    <t>+919899557876</t>
  </si>
  <si>
    <t>+919910485454</t>
  </si>
  <si>
    <t>+919818459299</t>
  </si>
  <si>
    <t>+919899069881</t>
  </si>
  <si>
    <t>+919871433004</t>
  </si>
  <si>
    <t>+919312930520</t>
  </si>
  <si>
    <t>+919810755857</t>
  </si>
  <si>
    <t>+919818460265</t>
  </si>
  <si>
    <t>+919899279406</t>
  </si>
  <si>
    <t>+919810356639</t>
  </si>
  <si>
    <t>+919911509923</t>
  </si>
  <si>
    <t>+919958024423</t>
  </si>
  <si>
    <t>+919873446044</t>
  </si>
  <si>
    <t>+919313698644</t>
  </si>
  <si>
    <t>+919899262688</t>
  </si>
  <si>
    <t>+919250960680</t>
  </si>
  <si>
    <t>+919818630902</t>
  </si>
  <si>
    <t>+919811819919</t>
  </si>
  <si>
    <t>+919899714193</t>
  </si>
  <si>
    <t>+919971788233</t>
  </si>
  <si>
    <t>+919911936106</t>
  </si>
  <si>
    <t>+919891228393</t>
  </si>
  <si>
    <t>+919811653651</t>
  </si>
  <si>
    <t>+919873732779</t>
  </si>
  <si>
    <t>+919910702833</t>
  </si>
  <si>
    <t>+919711130737</t>
  </si>
  <si>
    <t>+919810778742</t>
  </si>
  <si>
    <t>+919868496140</t>
  </si>
  <si>
    <t>+919910236331</t>
  </si>
  <si>
    <t>+919811199326</t>
  </si>
  <si>
    <t>+919313269469</t>
  </si>
  <si>
    <t>+919313734780</t>
  </si>
  <si>
    <t>+919910144019</t>
  </si>
  <si>
    <t>+919873738744</t>
  </si>
  <si>
    <t>+919911560318</t>
  </si>
  <si>
    <t>+919990670697</t>
  </si>
  <si>
    <t>+919899121274</t>
  </si>
  <si>
    <t>+919718262139</t>
  </si>
  <si>
    <t>+919911547633</t>
  </si>
  <si>
    <t>+919717585590</t>
  </si>
  <si>
    <t>+919999203699</t>
  </si>
  <si>
    <t>+919711272888</t>
  </si>
  <si>
    <t>+919250056022</t>
  </si>
  <si>
    <t>+919971693997</t>
  </si>
  <si>
    <t>+919811721930</t>
  </si>
  <si>
    <t>+919911977622</t>
  </si>
  <si>
    <t>+919899473933</t>
  </si>
  <si>
    <t>+919910083283</t>
  </si>
  <si>
    <t>+919212710770</t>
  </si>
  <si>
    <t>+919891251285</t>
  </si>
  <si>
    <t>+919717005880</t>
  </si>
  <si>
    <t>+919717285177</t>
  </si>
  <si>
    <t>+919891043497</t>
  </si>
  <si>
    <t>+919811469090</t>
  </si>
  <si>
    <t>+919810346531</t>
  </si>
  <si>
    <t>+919910899189</t>
  </si>
  <si>
    <t>+919718626551</t>
  </si>
  <si>
    <t>+919910788105</t>
  </si>
  <si>
    <t>+919811360307</t>
  </si>
  <si>
    <t>+919911760156</t>
  </si>
  <si>
    <t>+919873180284</t>
  </si>
  <si>
    <t>+919910909449</t>
  </si>
  <si>
    <t>+919968758417</t>
  </si>
  <si>
    <t>+919899948078</t>
  </si>
  <si>
    <t>+919911578595</t>
  </si>
  <si>
    <t>+919891892624</t>
  </si>
  <si>
    <t>+919896423153</t>
  </si>
  <si>
    <t>+919650595103</t>
  </si>
  <si>
    <t>+919350309818</t>
  </si>
  <si>
    <t>+919999968501</t>
  </si>
  <si>
    <t>+919810015531</t>
  </si>
  <si>
    <t>+919818138573</t>
  </si>
  <si>
    <t>+919891120103</t>
  </si>
  <si>
    <t>+919873453828</t>
  </si>
  <si>
    <t>+919911431723</t>
  </si>
  <si>
    <t>+919899407177</t>
  </si>
  <si>
    <t>+919350780424</t>
  </si>
  <si>
    <t>+919910886397</t>
  </si>
  <si>
    <t>+919313073110</t>
  </si>
  <si>
    <t>+919953236162</t>
  </si>
  <si>
    <t>+919810745520</t>
  </si>
  <si>
    <t>+919891332555</t>
  </si>
  <si>
    <t>+919810383251</t>
  </si>
  <si>
    <t>+919811668005</t>
  </si>
  <si>
    <t>+919313152024</t>
  </si>
  <si>
    <t>+919911597255</t>
  </si>
  <si>
    <t>+919818485808</t>
  </si>
  <si>
    <t>+919911295951</t>
  </si>
  <si>
    <t>+919953980020</t>
  </si>
  <si>
    <t>+919899600004</t>
  </si>
  <si>
    <t>+919717849732</t>
  </si>
  <si>
    <t>+919873948052</t>
  </si>
  <si>
    <t>+919910896369</t>
  </si>
  <si>
    <t>+919891518356</t>
  </si>
  <si>
    <t>+919891397383</t>
  </si>
  <si>
    <t>+919899950905</t>
  </si>
  <si>
    <t>+919999936217</t>
  </si>
  <si>
    <t>+919871188037</t>
  </si>
  <si>
    <t>+919899559232</t>
  </si>
  <si>
    <t>+919911188176</t>
  </si>
  <si>
    <t>+919910911259</t>
  </si>
  <si>
    <t>+919810452543</t>
  </si>
  <si>
    <t>+919810295101</t>
  </si>
  <si>
    <t>+919015211525</t>
  </si>
  <si>
    <t>+919716822016</t>
  </si>
  <si>
    <t>+919873541653</t>
  </si>
  <si>
    <t>+919910326570</t>
  </si>
  <si>
    <t>+919990516231</t>
  </si>
  <si>
    <t>+919911941930</t>
  </si>
  <si>
    <t>+919990210796</t>
  </si>
  <si>
    <t>+919718215415</t>
  </si>
  <si>
    <t>+919899964070</t>
  </si>
  <si>
    <t>+919911563736</t>
  </si>
  <si>
    <t>+919818841612</t>
  </si>
  <si>
    <t>+919250024607</t>
  </si>
  <si>
    <t>+919873978195</t>
  </si>
  <si>
    <t>+919811711154</t>
  </si>
  <si>
    <t>+919811273435</t>
  </si>
  <si>
    <t>+919654222460</t>
  </si>
  <si>
    <t>+919717424436</t>
  </si>
  <si>
    <t>+919999110595</t>
  </si>
  <si>
    <t>+919718443809</t>
  </si>
  <si>
    <t>+919810259992</t>
  </si>
  <si>
    <t>+919868212437</t>
  </si>
  <si>
    <t>+919818353525</t>
  </si>
  <si>
    <t>+919818725445</t>
  </si>
  <si>
    <t>+918527613019</t>
  </si>
  <si>
    <t>+919868117727</t>
  </si>
  <si>
    <t>+919873980117</t>
  </si>
  <si>
    <t>+919958933090</t>
  </si>
  <si>
    <t>+919971072154</t>
  </si>
  <si>
    <t>+919810365144</t>
  </si>
  <si>
    <t>+919818907150</t>
  </si>
  <si>
    <t>+919871123826</t>
  </si>
  <si>
    <t>+919873205048</t>
  </si>
  <si>
    <t>+919811063726</t>
  </si>
  <si>
    <t>+919810134658</t>
  </si>
  <si>
    <t>+919810000272</t>
  </si>
  <si>
    <t>+919958010121</t>
  </si>
  <si>
    <t>+919718097016</t>
  </si>
  <si>
    <t>+919313143040</t>
  </si>
  <si>
    <t>+919868222281</t>
  </si>
  <si>
    <t>+919811603544</t>
  </si>
  <si>
    <t>+919418304412</t>
  </si>
  <si>
    <t>+919811028319</t>
  </si>
  <si>
    <t>+919811010404</t>
  </si>
  <si>
    <t>+918149209321</t>
  </si>
  <si>
    <t>+919718502067</t>
  </si>
  <si>
    <t>+918800900142</t>
  </si>
  <si>
    <t>+919818136546</t>
  </si>
  <si>
    <t>+918527298234</t>
  </si>
  <si>
    <t>+919871698747</t>
  </si>
  <si>
    <t>+919999817130</t>
  </si>
  <si>
    <t>+919811302133</t>
  </si>
  <si>
    <t>+919818897125</t>
  </si>
  <si>
    <t>+919873319696</t>
  </si>
  <si>
    <t>+919717884471</t>
  </si>
  <si>
    <t>+919716299137</t>
  </si>
  <si>
    <t>+919810294394</t>
  </si>
  <si>
    <t>+919350006357</t>
  </si>
  <si>
    <t>+919891122735</t>
  </si>
  <si>
    <t>+919810432915</t>
  </si>
  <si>
    <t>+919873008000</t>
  </si>
  <si>
    <t>+919810617345</t>
  </si>
  <si>
    <t>+917507967453</t>
  </si>
  <si>
    <t>+919312433789</t>
  </si>
  <si>
    <t>+919868156055</t>
  </si>
  <si>
    <t>+919818121512</t>
  </si>
  <si>
    <t>+919810516792</t>
  </si>
  <si>
    <t>+919891211788</t>
  </si>
  <si>
    <t>+919810751430</t>
  </si>
  <si>
    <t>+919811258052</t>
  </si>
  <si>
    <t>+919818388210</t>
  </si>
  <si>
    <t>+919810040542</t>
  </si>
  <si>
    <t>+919953577355</t>
  </si>
  <si>
    <t>+919810126825</t>
  </si>
  <si>
    <t>+919810288519</t>
  </si>
  <si>
    <t>+919969326648</t>
  </si>
  <si>
    <t>+919891212386</t>
  </si>
  <si>
    <t>+918800802703</t>
  </si>
  <si>
    <t>+919999667899</t>
  </si>
  <si>
    <t>+919350570007</t>
  </si>
  <si>
    <t>+919810236541</t>
  </si>
  <si>
    <t>+919810230543</t>
  </si>
  <si>
    <t>+919811082689</t>
  </si>
  <si>
    <t>+919818841321</t>
  </si>
  <si>
    <t>+919312247538</t>
  </si>
  <si>
    <t>+919810505014</t>
  </si>
  <si>
    <t>+919958240251</t>
  </si>
  <si>
    <t>+919899333729</t>
  </si>
  <si>
    <t>+919212241230</t>
  </si>
  <si>
    <t>+919213494862</t>
  </si>
  <si>
    <t>+919313331684</t>
  </si>
  <si>
    <t>+919311826818</t>
  </si>
  <si>
    <t>+919810808586</t>
  </si>
  <si>
    <t>+919815218964</t>
  </si>
  <si>
    <t>+919868431579</t>
  </si>
  <si>
    <t>+919899013124</t>
  </si>
  <si>
    <t>+919953004925</t>
  </si>
  <si>
    <t>+919560573266</t>
  </si>
  <si>
    <t>+919312225011</t>
  </si>
  <si>
    <t>+919872279000</t>
  </si>
  <si>
    <t>+919899009246</t>
  </si>
  <si>
    <t>+919910523381</t>
  </si>
  <si>
    <t>+919810876780</t>
  </si>
  <si>
    <t>+919910298300</t>
  </si>
  <si>
    <t>+919818253764</t>
  </si>
  <si>
    <t>+919312494357</t>
  </si>
  <si>
    <t>+919968661122</t>
  </si>
  <si>
    <t>+919654653421</t>
  </si>
  <si>
    <t>+919999130005</t>
  </si>
  <si>
    <t>+919868186288</t>
  </si>
  <si>
    <t>+918130681122</t>
  </si>
  <si>
    <t>+919717319471</t>
  </si>
  <si>
    <t>+919818762683</t>
  </si>
  <si>
    <t>+919868263925</t>
  </si>
  <si>
    <t>+919810919401</t>
  </si>
  <si>
    <t>+919868237138</t>
  </si>
  <si>
    <t>+919811804955</t>
  </si>
  <si>
    <t>+919968260340</t>
  </si>
  <si>
    <t>+919810396067</t>
  </si>
  <si>
    <t>+919810299588</t>
  </si>
  <si>
    <t>+919810737241</t>
  </si>
  <si>
    <t>+919811013499</t>
  </si>
  <si>
    <t>+919811174579</t>
  </si>
  <si>
    <t>+919810827525</t>
  </si>
  <si>
    <t>+919910216884</t>
  </si>
  <si>
    <t>+919811182088</t>
  </si>
  <si>
    <t>+919999007430</t>
  </si>
  <si>
    <t>+919811458783</t>
  </si>
  <si>
    <t>+919811251381</t>
  </si>
  <si>
    <t>+919971116063</t>
  </si>
  <si>
    <t>+919873262896</t>
  </si>
  <si>
    <t>+919312053365</t>
  </si>
  <si>
    <t>+919810319946</t>
  </si>
  <si>
    <t>+919810017480</t>
  </si>
  <si>
    <t>+919654043338</t>
  </si>
  <si>
    <t>+918860277388</t>
  </si>
  <si>
    <t>+919811083979</t>
  </si>
  <si>
    <t>+919711498909</t>
  </si>
  <si>
    <t>+919868286246</t>
  </si>
  <si>
    <t>+919818305148</t>
  </si>
  <si>
    <t>+919910113755</t>
  </si>
  <si>
    <t>+919711396396</t>
  </si>
  <si>
    <t>+919958600918</t>
  </si>
  <si>
    <t>+919810418995</t>
  </si>
  <si>
    <t>+919910399340</t>
  </si>
  <si>
    <t>+919987099063</t>
  </si>
  <si>
    <t>+919810934393</t>
  </si>
  <si>
    <t>+919313326069</t>
  </si>
  <si>
    <t>+919711116102</t>
  </si>
  <si>
    <t>+919810922297</t>
  </si>
  <si>
    <t>+919971810059</t>
  </si>
  <si>
    <t>+919891593656</t>
  </si>
  <si>
    <t>+919968009941</t>
  </si>
  <si>
    <t>+919810190298</t>
  </si>
  <si>
    <t>+919811213189</t>
  </si>
  <si>
    <t>+919818119927</t>
  </si>
  <si>
    <t>+919899000132</t>
  </si>
  <si>
    <t>+919871685961</t>
  </si>
  <si>
    <t>+919810845866</t>
  </si>
  <si>
    <t>+919213919641</t>
  </si>
  <si>
    <t>+919899320481</t>
  </si>
  <si>
    <t>+919868560745</t>
  </si>
  <si>
    <t>+919810123877</t>
  </si>
  <si>
    <t>+919811775422</t>
  </si>
  <si>
    <t>+919811044776</t>
  </si>
  <si>
    <t>+919899370177</t>
  </si>
  <si>
    <t>+919968249810</t>
  </si>
  <si>
    <t>+919871850002</t>
  </si>
  <si>
    <t>+919810215447</t>
  </si>
  <si>
    <t>+919999316881</t>
  </si>
  <si>
    <t>+919711711070</t>
  </si>
  <si>
    <t>+919717172277</t>
  </si>
  <si>
    <t>+919968186807</t>
  </si>
  <si>
    <t>+919811171401</t>
  </si>
  <si>
    <t>+919811523147</t>
  </si>
  <si>
    <t>+919811694686</t>
  </si>
  <si>
    <t>+919999233099</t>
  </si>
  <si>
    <t>+918527195664</t>
  </si>
  <si>
    <t>+919871630724</t>
  </si>
  <si>
    <t>+917666747818</t>
  </si>
  <si>
    <t>+919810307651</t>
  </si>
  <si>
    <t>+919811348590</t>
  </si>
  <si>
    <t>+919899101015</t>
  </si>
  <si>
    <t>+919250581838</t>
  </si>
  <si>
    <t>+919891089364</t>
  </si>
  <si>
    <t>+919810354981</t>
  </si>
  <si>
    <t>+919810240506</t>
  </si>
  <si>
    <t>+919868601397</t>
  </si>
  <si>
    <t>+919711283119</t>
  </si>
  <si>
    <t>+919810139332</t>
  </si>
  <si>
    <t>+919711010797</t>
  </si>
  <si>
    <t>+919873326911</t>
  </si>
  <si>
    <t>+919811372098</t>
  </si>
  <si>
    <t>+918376907004</t>
  </si>
  <si>
    <t>+919811678353</t>
  </si>
  <si>
    <t>+919818887758</t>
  </si>
  <si>
    <t>+919810430934</t>
  </si>
  <si>
    <t>+919811362453</t>
  </si>
  <si>
    <t>+918800706060</t>
  </si>
  <si>
    <t>+919582742327</t>
  </si>
  <si>
    <t>+919818400800</t>
  </si>
  <si>
    <t>+919810237104</t>
  </si>
  <si>
    <t>+919810655006</t>
  </si>
  <si>
    <t>+919958011179</t>
  </si>
  <si>
    <t>+919810257915</t>
  </si>
  <si>
    <t>+919811943422</t>
  </si>
  <si>
    <t>+919425154225</t>
  </si>
  <si>
    <t>+919717141347</t>
  </si>
  <si>
    <t>+918826069750</t>
  </si>
  <si>
    <t>+919717497010</t>
  </si>
  <si>
    <t>+919212213997</t>
  </si>
  <si>
    <t>+919910694599</t>
  </si>
  <si>
    <t>+919818974565</t>
  </si>
  <si>
    <t>+919810334189</t>
  </si>
  <si>
    <t>+919871056094</t>
  </si>
  <si>
    <t>+919711854002</t>
  </si>
  <si>
    <t>+919911173006</t>
  </si>
  <si>
    <t>+919910372080</t>
  </si>
  <si>
    <t>+919810020307</t>
  </si>
  <si>
    <t>+919717888616</t>
  </si>
  <si>
    <t>+919811707722</t>
  </si>
  <si>
    <t>+919560637738</t>
  </si>
  <si>
    <t>+919811095808</t>
  </si>
  <si>
    <t>+919415213129</t>
  </si>
  <si>
    <t>+919718196391</t>
  </si>
  <si>
    <t>+919810585705</t>
  </si>
  <si>
    <t>+919868807122</t>
  </si>
  <si>
    <t>+919891369666</t>
  </si>
  <si>
    <t>+919911579503</t>
  </si>
  <si>
    <t>+919555548585</t>
  </si>
  <si>
    <t>+919716225659</t>
  </si>
  <si>
    <t>+919654546260</t>
  </si>
  <si>
    <t>+919871084813</t>
  </si>
  <si>
    <t>+919958849645</t>
  </si>
  <si>
    <t>+919899694391</t>
  </si>
  <si>
    <t>+919540493004</t>
  </si>
  <si>
    <t>+919810346839</t>
  </si>
  <si>
    <t>+919013798784</t>
  </si>
  <si>
    <t>+919810083062</t>
  </si>
  <si>
    <t>+919999613358</t>
  </si>
  <si>
    <t>+919811091033</t>
  </si>
  <si>
    <t>+919953120841</t>
  </si>
  <si>
    <t>+919868066342</t>
  </si>
  <si>
    <t>+919001195306</t>
  </si>
  <si>
    <t>+919999993325</t>
  </si>
  <si>
    <t>+919899949948</t>
  </si>
  <si>
    <t>+919871064488</t>
  </si>
  <si>
    <t>+919310003025</t>
  </si>
  <si>
    <t>+919813444059</t>
  </si>
  <si>
    <t>+919818521114</t>
  </si>
  <si>
    <t>+918550922822</t>
  </si>
  <si>
    <t>+919971355988</t>
  </si>
  <si>
    <t>+919871709160</t>
  </si>
  <si>
    <t>+919818690754</t>
  </si>
  <si>
    <t>+919810030490</t>
  </si>
  <si>
    <t>+919810071069</t>
  </si>
  <si>
    <t>+919818686146</t>
  </si>
  <si>
    <t>+919810006548</t>
  </si>
  <si>
    <t>+919899130485</t>
  </si>
  <si>
    <t>+919313564212</t>
  </si>
  <si>
    <t>+919717952767</t>
  </si>
  <si>
    <t>+919818044193</t>
  </si>
  <si>
    <t>+919811240232</t>
  </si>
  <si>
    <t>+919810200372</t>
  </si>
  <si>
    <t>+919910062820</t>
  </si>
  <si>
    <t>+917838936426</t>
  </si>
  <si>
    <t>+919811944374</t>
  </si>
  <si>
    <t>+919818297306</t>
  </si>
  <si>
    <t>+919810108174</t>
  </si>
  <si>
    <t>+919899440583</t>
  </si>
  <si>
    <t>+919971777122</t>
  </si>
  <si>
    <t>+919711200494</t>
  </si>
  <si>
    <t>+919810145913</t>
  </si>
  <si>
    <t>+919811464661</t>
  </si>
  <si>
    <t>+919899122021</t>
  </si>
  <si>
    <t>+919312088070</t>
  </si>
  <si>
    <t>+919810835133</t>
  </si>
  <si>
    <t>+919313353518</t>
  </si>
  <si>
    <t>+919868228834</t>
  </si>
  <si>
    <t>+919871554040</t>
  </si>
  <si>
    <t>+919711033801</t>
  </si>
  <si>
    <t>+919650914455</t>
  </si>
  <si>
    <t>+919811116309</t>
  </si>
  <si>
    <t>+919810266488</t>
  </si>
  <si>
    <t>+919868268431</t>
  </si>
  <si>
    <t>+919818034913</t>
  </si>
  <si>
    <t>+919971905154</t>
  </si>
  <si>
    <t>+919810209045</t>
  </si>
  <si>
    <t>+919899545294</t>
  </si>
  <si>
    <t>+919999198468</t>
  </si>
  <si>
    <t>+919717910922</t>
  </si>
  <si>
    <t>+919911793005</t>
  </si>
  <si>
    <t>+919540870777</t>
  </si>
  <si>
    <t>+919811198731</t>
  </si>
  <si>
    <t>+919810749099</t>
  </si>
  <si>
    <t>+919891849341</t>
  </si>
  <si>
    <t>+919811341999</t>
  </si>
  <si>
    <t>+919810701888</t>
  </si>
  <si>
    <t>+919873555303</t>
  </si>
  <si>
    <t>+919958160107</t>
  </si>
  <si>
    <t>+919312343406</t>
  </si>
  <si>
    <t>+919818715260</t>
  </si>
  <si>
    <t>+919818104439</t>
  </si>
  <si>
    <t>+919958134708</t>
  </si>
  <si>
    <t>+919818342186</t>
  </si>
  <si>
    <t>+919811138361</t>
  </si>
  <si>
    <t>+919811235790</t>
  </si>
  <si>
    <t>+919910896003</t>
  </si>
  <si>
    <t>+919845068925</t>
  </si>
  <si>
    <t>+919811312870</t>
  </si>
  <si>
    <t>+919811607353</t>
  </si>
  <si>
    <t>+919953979502</t>
  </si>
  <si>
    <t>+919999903403</t>
  </si>
  <si>
    <t>+919811276590</t>
  </si>
  <si>
    <t>+919999901123</t>
  </si>
  <si>
    <t>+919810160001</t>
  </si>
  <si>
    <t>+919871555910</t>
  </si>
  <si>
    <t>+919871267460</t>
  </si>
  <si>
    <t>+919891226309</t>
  </si>
  <si>
    <t>+919811017900</t>
  </si>
  <si>
    <t>+919811798367</t>
  </si>
  <si>
    <t>+919811327217</t>
  </si>
  <si>
    <t>+919999519492</t>
  </si>
  <si>
    <t>+919810784629</t>
  </si>
  <si>
    <t>+919990564970</t>
  </si>
  <si>
    <t>+919312706908</t>
  </si>
  <si>
    <t>+919810510145</t>
  </si>
  <si>
    <t>+919873494700</t>
  </si>
  <si>
    <t>+919818198899</t>
  </si>
  <si>
    <t>+919212005831</t>
  </si>
  <si>
    <t>+919999567336</t>
  </si>
  <si>
    <t>+919811288073</t>
  </si>
  <si>
    <t>+919810569536</t>
  </si>
  <si>
    <t>+919873341258</t>
  </si>
  <si>
    <t>+919871011227</t>
  </si>
  <si>
    <t>+919810098043</t>
  </si>
  <si>
    <t>+919818184486</t>
  </si>
  <si>
    <t>+919810508896</t>
  </si>
  <si>
    <t>+919810661609</t>
  </si>
  <si>
    <t>+919811535557</t>
  </si>
  <si>
    <t>+919717891533</t>
  </si>
  <si>
    <t>+919999906697</t>
  </si>
  <si>
    <t>+919811806769</t>
  </si>
  <si>
    <t>+919899375701</t>
  </si>
  <si>
    <t>+919891831153</t>
  </si>
  <si>
    <t>+919810895961</t>
  </si>
  <si>
    <t>+919650467468</t>
  </si>
  <si>
    <t>+919958692000</t>
  </si>
  <si>
    <t>+919899974635</t>
  </si>
  <si>
    <t>+919717787661</t>
  </si>
  <si>
    <t>+919810621191</t>
  </si>
  <si>
    <t>+919350187397</t>
  </si>
  <si>
    <t>+919891481478</t>
  </si>
  <si>
    <t>+919586777721</t>
  </si>
  <si>
    <t>+918447817332</t>
  </si>
  <si>
    <t>+919910713753</t>
  </si>
  <si>
    <t>+919718990215</t>
  </si>
  <si>
    <t>+919888444424</t>
  </si>
  <si>
    <t>+919868804442</t>
  </si>
  <si>
    <t>+919810820725</t>
  </si>
  <si>
    <t>+919810061356</t>
  </si>
  <si>
    <t>+919810021991</t>
  </si>
  <si>
    <t>+919899706403</t>
  </si>
  <si>
    <t>+919810493017</t>
  </si>
  <si>
    <t>+919811477210</t>
  </si>
  <si>
    <t>+918802442177</t>
  </si>
  <si>
    <t>+918860196095</t>
  </si>
  <si>
    <t>+919810975053</t>
  </si>
  <si>
    <t>+918860302560</t>
  </si>
  <si>
    <t>+919999000366</t>
  </si>
  <si>
    <t>+919958901777</t>
  </si>
  <si>
    <t>+919811317599</t>
  </si>
  <si>
    <t>+919910123969</t>
  </si>
  <si>
    <t>+919717243643</t>
  </si>
  <si>
    <t>+919910709208</t>
  </si>
  <si>
    <t>+919212585518</t>
  </si>
  <si>
    <t>+919871376355</t>
  </si>
  <si>
    <t>+919910436467</t>
  </si>
  <si>
    <t>+919582216159</t>
  </si>
  <si>
    <t>+919910016004</t>
  </si>
  <si>
    <t>+919818266633</t>
  </si>
  <si>
    <t>+919811283730</t>
  </si>
  <si>
    <t>+919810255837</t>
  </si>
  <si>
    <t>+919810203695</t>
  </si>
  <si>
    <t>+919818088958</t>
  </si>
  <si>
    <t>+919717494696</t>
  </si>
  <si>
    <t>+919999425974</t>
  </si>
  <si>
    <t>+919958636580</t>
  </si>
  <si>
    <t>+919013217505</t>
  </si>
  <si>
    <t>+919718694260</t>
  </si>
  <si>
    <t>+919810694560</t>
  </si>
  <si>
    <t>+918375011175</t>
  </si>
  <si>
    <t>+919911413630</t>
  </si>
  <si>
    <t>+919873268901</t>
  </si>
  <si>
    <t>+919873122421</t>
  </si>
  <si>
    <t>+919810075040</t>
  </si>
  <si>
    <t>+919313653936</t>
  </si>
  <si>
    <t>+919871429234</t>
  </si>
  <si>
    <t>+919624024508</t>
  </si>
  <si>
    <t>+919953300470</t>
  </si>
  <si>
    <t>+919871779060</t>
  </si>
  <si>
    <t>+919818448004</t>
  </si>
  <si>
    <t>+919310015350</t>
  </si>
  <si>
    <t>+919818065853</t>
  </si>
  <si>
    <t>+919810116219</t>
  </si>
  <si>
    <t>+919873089132</t>
  </si>
  <si>
    <t>+919958219973</t>
  </si>
  <si>
    <t>+919891972707</t>
  </si>
  <si>
    <t>+919582010844</t>
  </si>
  <si>
    <t>+919971002483</t>
  </si>
  <si>
    <t>+919899035038</t>
  </si>
  <si>
    <t>+919811992262</t>
  </si>
  <si>
    <t>+919818795559</t>
  </si>
  <si>
    <t>+919899299692</t>
  </si>
  <si>
    <t>+919650758912</t>
  </si>
  <si>
    <t>+919811211284</t>
  </si>
  <si>
    <t>+919810287914</t>
  </si>
  <si>
    <t>+919935171737</t>
  </si>
  <si>
    <t>+919560511955</t>
  </si>
  <si>
    <t>+919811083087</t>
  </si>
  <si>
    <t>+919958811655</t>
  </si>
  <si>
    <t>+918527378104</t>
  </si>
  <si>
    <t>+919818581136</t>
  </si>
  <si>
    <t>+919312248679</t>
  </si>
  <si>
    <t>+919958003374</t>
  </si>
  <si>
    <t>+919810361587</t>
  </si>
  <si>
    <t>+919868925768</t>
  </si>
  <si>
    <t>+919987635039</t>
  </si>
  <si>
    <t>+919811609243</t>
  </si>
  <si>
    <t>+919868226854</t>
  </si>
  <si>
    <t>+919910223933</t>
  </si>
  <si>
    <t>+919990210112</t>
  </si>
  <si>
    <t>+919910733291</t>
  </si>
  <si>
    <t>+919810555035</t>
  </si>
  <si>
    <t>+919810247466</t>
  </si>
  <si>
    <t>+918800302660</t>
  </si>
  <si>
    <t>+919971114843</t>
  </si>
  <si>
    <t>+919810334878</t>
  </si>
  <si>
    <t>+919811298869</t>
  </si>
  <si>
    <t>+919868137892</t>
  </si>
  <si>
    <t>+919871441616</t>
  </si>
  <si>
    <t>+919711195372</t>
  </si>
  <si>
    <t>+919810741677</t>
  </si>
  <si>
    <t>+919953986984</t>
  </si>
  <si>
    <t>+919811906419</t>
  </si>
  <si>
    <t>+919810135510</t>
  </si>
  <si>
    <t>+919811408066</t>
  </si>
  <si>
    <t>+919717226444</t>
  </si>
  <si>
    <t>+919810135224</t>
  </si>
  <si>
    <t>+919958400112</t>
  </si>
  <si>
    <t>+919818577694</t>
  </si>
  <si>
    <t>+919999211219</t>
  </si>
  <si>
    <t>+919958403698</t>
  </si>
  <si>
    <t>+919958220343</t>
  </si>
  <si>
    <t>+918800773528</t>
  </si>
  <si>
    <t>+919810075053</t>
  </si>
  <si>
    <t>+919310607775</t>
  </si>
  <si>
    <t>+919873650011</t>
  </si>
  <si>
    <t>+919350130393</t>
  </si>
  <si>
    <t>+919910633732</t>
  </si>
  <si>
    <t>+919810160675</t>
  </si>
  <si>
    <t>+919811310544</t>
  </si>
  <si>
    <t>+919868180793</t>
  </si>
  <si>
    <t>+919116077063</t>
  </si>
  <si>
    <t>+919818228987</t>
  </si>
  <si>
    <t>+919810113802</t>
  </si>
  <si>
    <t>+919868220639</t>
  </si>
  <si>
    <t>+919811117855</t>
  </si>
  <si>
    <t>+919311179333</t>
  </si>
  <si>
    <t>+919811034790</t>
  </si>
  <si>
    <t>+919718226221</t>
  </si>
  <si>
    <t>+918285022777</t>
  </si>
  <si>
    <t>+919899405502</t>
  </si>
  <si>
    <t>+919958994117</t>
  </si>
  <si>
    <t>+919990999044</t>
  </si>
  <si>
    <t>+919891437989</t>
  </si>
  <si>
    <t>+919205195318</t>
  </si>
  <si>
    <t>+919818000496</t>
  </si>
  <si>
    <t>+919716012212</t>
  </si>
  <si>
    <t>+918130800788</t>
  </si>
  <si>
    <t>+919810290151</t>
  </si>
  <si>
    <t>+919811014490</t>
  </si>
  <si>
    <t>+919818435038</t>
  </si>
  <si>
    <t>+919212051466</t>
  </si>
  <si>
    <t>+919810295805</t>
  </si>
  <si>
    <t>+919871799759</t>
  </si>
  <si>
    <t>+918800365695</t>
  </si>
  <si>
    <t>+919891195001</t>
  </si>
  <si>
    <t>+919910617400</t>
  </si>
  <si>
    <t>+919958344552</t>
  </si>
  <si>
    <t>+919891741462</t>
  </si>
  <si>
    <t>+919811621202</t>
  </si>
  <si>
    <t>+919829005050</t>
  </si>
  <si>
    <t>+919560195890</t>
  </si>
  <si>
    <t>+919013333919</t>
  </si>
  <si>
    <t>+919899478650</t>
  </si>
  <si>
    <t>+919818836747</t>
  </si>
  <si>
    <t>+919899629678</t>
  </si>
  <si>
    <t>+919810555132</t>
  </si>
  <si>
    <t>+919868214878</t>
  </si>
  <si>
    <t>+919910695623</t>
  </si>
  <si>
    <t>+919810809362</t>
  </si>
  <si>
    <t>+919891191920</t>
  </si>
  <si>
    <t>+919999769002</t>
  </si>
  <si>
    <t>+919810593482</t>
  </si>
  <si>
    <t>+919910492463</t>
  </si>
  <si>
    <t>+918287773509</t>
  </si>
  <si>
    <t>+919810866470</t>
  </si>
  <si>
    <t>+919810854183</t>
  </si>
  <si>
    <t>+919899826662</t>
  </si>
  <si>
    <t>+918527148087</t>
  </si>
  <si>
    <t>+918527390539</t>
  </si>
  <si>
    <t>+919899221197</t>
  </si>
  <si>
    <t>+919899626045</t>
  </si>
  <si>
    <t>+919815140329</t>
  </si>
  <si>
    <t>+919971133076</t>
  </si>
  <si>
    <t>+919654787816</t>
  </si>
  <si>
    <t>+919213108300</t>
  </si>
  <si>
    <t>+919811322428</t>
  </si>
  <si>
    <t>+919811193398</t>
  </si>
  <si>
    <t>+918527394420</t>
  </si>
  <si>
    <t>+919718395666</t>
  </si>
  <si>
    <t>+919811344491</t>
  </si>
  <si>
    <t>+919560668573</t>
  </si>
  <si>
    <t>+919555120375</t>
  </si>
  <si>
    <t>+919350980403</t>
  </si>
  <si>
    <t>+919811213354</t>
  </si>
  <si>
    <t>+919310214150</t>
  </si>
  <si>
    <t>+919818019315</t>
  </si>
  <si>
    <t>+918826298661</t>
  </si>
  <si>
    <t>+918527886801</t>
  </si>
  <si>
    <t>+919999169752</t>
  </si>
  <si>
    <t>+919810226535</t>
  </si>
  <si>
    <t>+918860635628</t>
  </si>
  <si>
    <t>+919968801633</t>
  </si>
  <si>
    <t>+919650193399</t>
  </si>
  <si>
    <t>+919868111127</t>
  </si>
  <si>
    <t>+919811111695</t>
  </si>
  <si>
    <t>+919953548167</t>
  </si>
  <si>
    <t>+919871775909</t>
  </si>
  <si>
    <t>+919871216208</t>
  </si>
  <si>
    <t>+919810069275</t>
  </si>
  <si>
    <t>+918860260244</t>
  </si>
  <si>
    <t>+919818313400</t>
  </si>
  <si>
    <t>+919560711538</t>
  </si>
  <si>
    <t>+918860339003</t>
  </si>
  <si>
    <t>+918860608068</t>
  </si>
  <si>
    <t>+919958300806</t>
  </si>
  <si>
    <t>+919873250062</t>
  </si>
  <si>
    <t>+919818100269</t>
  </si>
  <si>
    <t>+919810915527</t>
  </si>
  <si>
    <t>+919811369148</t>
  </si>
  <si>
    <t>+919818210334</t>
  </si>
  <si>
    <t>+917042416326</t>
  </si>
  <si>
    <t>+919871597597</t>
  </si>
  <si>
    <t>+919015609333</t>
  </si>
  <si>
    <t>+919811074604</t>
  </si>
  <si>
    <t>+919990817369</t>
  </si>
  <si>
    <t>+919999106919</t>
  </si>
  <si>
    <t>+919810345113</t>
  </si>
  <si>
    <t>+919818561798</t>
  </si>
  <si>
    <t>+919899459774</t>
  </si>
  <si>
    <t>+919212121231</t>
  </si>
  <si>
    <t>+919039467484</t>
  </si>
  <si>
    <t>+919711777152</t>
  </si>
  <si>
    <t>+919891728808</t>
  </si>
  <si>
    <t>+919873371890</t>
  </si>
  <si>
    <t>+919711006385</t>
  </si>
  <si>
    <t>+919312208279</t>
  </si>
  <si>
    <t>+919818641111</t>
  </si>
  <si>
    <t>+919811163626</t>
  </si>
  <si>
    <t>+919821242456</t>
  </si>
  <si>
    <t>+919810274632</t>
  </si>
  <si>
    <t>+919810146617</t>
  </si>
  <si>
    <t>+919711115483</t>
  </si>
  <si>
    <t>+918800116642</t>
  </si>
  <si>
    <t>+919873713435</t>
  </si>
  <si>
    <t>+919891226855</t>
  </si>
  <si>
    <t>+919999665584</t>
  </si>
  <si>
    <t>+919911162352</t>
  </si>
  <si>
    <t>+919868124876</t>
  </si>
  <si>
    <t>+919810344290</t>
  </si>
  <si>
    <t>+919810345777</t>
  </si>
  <si>
    <t>+919818157369</t>
  </si>
  <si>
    <t>+919871181797</t>
  </si>
  <si>
    <t>+919899990261</t>
  </si>
  <si>
    <t>+919412059668</t>
  </si>
  <si>
    <t>+919818988399</t>
  </si>
  <si>
    <t>+919810126652</t>
  </si>
  <si>
    <t>+919899383372</t>
  </si>
  <si>
    <t>+919650992754</t>
  </si>
  <si>
    <t>+919891836081</t>
  </si>
  <si>
    <t>+918287799774</t>
  </si>
  <si>
    <t>+919910899624</t>
  </si>
  <si>
    <t>+919350307891</t>
  </si>
  <si>
    <t>+919313372410</t>
  </si>
  <si>
    <t>+919958213704</t>
  </si>
  <si>
    <t>+919999970030</t>
  </si>
  <si>
    <t>+919910033593</t>
  </si>
  <si>
    <t>+919350857417</t>
  </si>
  <si>
    <t>+919811775523</t>
  </si>
  <si>
    <t>+919650923297</t>
  </si>
  <si>
    <t>+919818232378</t>
  </si>
  <si>
    <t>+918800402686</t>
  </si>
  <si>
    <t>+919891805956</t>
  </si>
  <si>
    <t>+919818684528</t>
  </si>
  <si>
    <t>+919868100856</t>
  </si>
  <si>
    <t>+919818666617</t>
  </si>
  <si>
    <t>+919313822534</t>
  </si>
  <si>
    <t>+919312405707</t>
  </si>
  <si>
    <t>+919415204841</t>
  </si>
  <si>
    <t>+918527860033</t>
  </si>
  <si>
    <t>+918447050538</t>
  </si>
  <si>
    <t>+919844226590</t>
  </si>
  <si>
    <t>+919811167913</t>
  </si>
  <si>
    <t>+919899696120</t>
  </si>
  <si>
    <t>+918285070008</t>
  </si>
  <si>
    <t>+919953878009</t>
  </si>
  <si>
    <t>+919811160442</t>
  </si>
  <si>
    <t>+919958766827</t>
  </si>
  <si>
    <t>+919910907647</t>
  </si>
  <si>
    <t>+919650256619</t>
  </si>
  <si>
    <t>+919999027642</t>
  </si>
  <si>
    <t>+918826789440</t>
  </si>
  <si>
    <t>+919711175352</t>
  </si>
  <si>
    <t>+919971538989</t>
  </si>
  <si>
    <t>+919971426950</t>
  </si>
  <si>
    <t>+918800392450</t>
  </si>
  <si>
    <t>+919868231548</t>
  </si>
  <si>
    <t>+919717700498</t>
  </si>
  <si>
    <t>+919873758845</t>
  </si>
  <si>
    <t>+919911292529</t>
  </si>
  <si>
    <t>+917838251515</t>
  </si>
  <si>
    <t>+919871665109</t>
  </si>
  <si>
    <t>+919811045217</t>
  </si>
  <si>
    <t>+919350401992</t>
  </si>
  <si>
    <t>+919810072555</t>
  </si>
  <si>
    <t>+919711287689</t>
  </si>
  <si>
    <t>+919811842122</t>
  </si>
  <si>
    <t>+919312263275</t>
  </si>
  <si>
    <t>+919818024922</t>
  </si>
  <si>
    <t>+919911201587</t>
  </si>
  <si>
    <t>+919810229325</t>
  </si>
  <si>
    <t>+919810640115</t>
  </si>
  <si>
    <t>+919599518013</t>
  </si>
  <si>
    <t>+919810559125</t>
  </si>
  <si>
    <t>+919810044328</t>
  </si>
  <si>
    <t>+919899593202</t>
  </si>
  <si>
    <t>+919818499094</t>
  </si>
  <si>
    <t>+919313608814</t>
  </si>
  <si>
    <t>+919871421802</t>
  </si>
  <si>
    <t>+918800955996</t>
  </si>
  <si>
    <t>+919711396345</t>
  </si>
  <si>
    <t>+919350811663</t>
  </si>
  <si>
    <t>+919811835182</t>
  </si>
  <si>
    <t>+919654987351</t>
  </si>
  <si>
    <t>+919876654334</t>
  </si>
  <si>
    <t>+919868148371</t>
  </si>
  <si>
    <t>+919312274877</t>
  </si>
  <si>
    <t>+919818566900</t>
  </si>
  <si>
    <t>+919711150227</t>
  </si>
  <si>
    <t>+919312277559</t>
  </si>
  <si>
    <t>+919312462800</t>
  </si>
  <si>
    <t>+919871856600</t>
  </si>
  <si>
    <t>+919810263514</t>
  </si>
  <si>
    <t>+919911280555</t>
  </si>
  <si>
    <t>+919810748332</t>
  </si>
  <si>
    <t>+919911210035</t>
  </si>
  <si>
    <t>+919891680380</t>
  </si>
  <si>
    <t>+919811803893</t>
  </si>
  <si>
    <t>+919971603456</t>
  </si>
  <si>
    <t>+919868030561</t>
  </si>
  <si>
    <t>+919911405555</t>
  </si>
  <si>
    <t>+919818627276</t>
  </si>
  <si>
    <t>+919873227816</t>
  </si>
  <si>
    <t>+919811659059</t>
  </si>
  <si>
    <t>+919810068900</t>
  </si>
  <si>
    <t>+919971747772</t>
  </si>
  <si>
    <t>+919871087888</t>
  </si>
  <si>
    <t>+919810304702</t>
  </si>
  <si>
    <t>+919810487551</t>
  </si>
  <si>
    <t>+919899569713</t>
  </si>
  <si>
    <t>+919868451056</t>
  </si>
  <si>
    <t>+919810798617</t>
  </si>
  <si>
    <t>+919810368371</t>
  </si>
  <si>
    <t>+919212772816</t>
  </si>
  <si>
    <t>+919810592543</t>
  </si>
  <si>
    <t>+919811894903</t>
  </si>
  <si>
    <t>+919868413671</t>
  </si>
  <si>
    <t>+919910247816</t>
  </si>
  <si>
    <t>+919999829993</t>
  </si>
  <si>
    <t>+919968393040</t>
  </si>
  <si>
    <t>+919999201239</t>
  </si>
  <si>
    <t>+919818790416</t>
  </si>
  <si>
    <t>+919910558308</t>
  </si>
  <si>
    <t>+919871747678</t>
  </si>
  <si>
    <t>+919868221098</t>
  </si>
  <si>
    <t>+919350332246</t>
  </si>
  <si>
    <t>+919711130067</t>
  </si>
  <si>
    <t>+919873191596</t>
  </si>
  <si>
    <t>+919810620804</t>
  </si>
  <si>
    <t>+919210774685</t>
  </si>
  <si>
    <t>+919310555555</t>
  </si>
  <si>
    <t>+919810140423</t>
  </si>
  <si>
    <t>+919212209109</t>
  </si>
  <si>
    <t>+919810320031</t>
  </si>
  <si>
    <t>+919910367423</t>
  </si>
  <si>
    <t>+918010382718</t>
  </si>
  <si>
    <t>+919810407877</t>
  </si>
  <si>
    <t>+919911101035</t>
  </si>
  <si>
    <t>+919161388333</t>
  </si>
  <si>
    <t>+919810793387</t>
  </si>
  <si>
    <t>+919310044931</t>
  </si>
  <si>
    <t>+919810720244</t>
  </si>
  <si>
    <t>+919811922338</t>
  </si>
  <si>
    <t>+919810815727</t>
  </si>
  <si>
    <t>+919810163313</t>
  </si>
  <si>
    <t>+919899013918</t>
  </si>
  <si>
    <t>+919811225615</t>
  </si>
  <si>
    <t>+919953665430</t>
  </si>
  <si>
    <t>+919899114347</t>
  </si>
  <si>
    <t>+919810793922</t>
  </si>
  <si>
    <t>+919599035467</t>
  </si>
  <si>
    <t>+919811106224</t>
  </si>
  <si>
    <t>+919958797337</t>
  </si>
  <si>
    <t>+919868547145</t>
  </si>
  <si>
    <t>+919911436925</t>
  </si>
  <si>
    <t>+919953730607</t>
  </si>
  <si>
    <t>+919818476294</t>
  </si>
  <si>
    <t>+919910070072</t>
  </si>
  <si>
    <t>+919810026978</t>
  </si>
  <si>
    <t>+919911421460</t>
  </si>
  <si>
    <t>+919650188282</t>
  </si>
  <si>
    <t>+919818085649</t>
  </si>
  <si>
    <t>+919899805047</t>
  </si>
  <si>
    <t>+919810076410</t>
  </si>
  <si>
    <t>+919818017521</t>
  </si>
  <si>
    <t>+919999688085</t>
  </si>
  <si>
    <t>+919350239727</t>
  </si>
  <si>
    <t>+919868856412</t>
  </si>
  <si>
    <t>+919810202989</t>
  </si>
  <si>
    <t>+919891206555</t>
  </si>
  <si>
    <t>+919811882520</t>
  </si>
  <si>
    <t>+919958314438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</si>
</sst>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147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5" width="16.3516" style="1" customWidth="1"/>
    <col min="6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t="s" s="3">
        <v>1</v>
      </c>
      <c r="B2" s="4"/>
      <c r="C2" s="4"/>
      <c r="D2" s="4"/>
      <c r="E2" s="4"/>
    </row>
    <row r="3" ht="20.25" customHeight="1">
      <c r="A3" t="str" s="5" cm="1">
        <f t="array" ref="A3">"+919718971835"</f>
        <v>+919718971835</v>
      </c>
      <c r="B3" s="6"/>
      <c r="C3" s="7"/>
      <c r="D3" s="7"/>
      <c r="E3" s="7"/>
    </row>
    <row r="4" ht="20.05" customHeight="1">
      <c r="A4" t="str" s="8" cm="1">
        <f t="array" ref="A4">"+919999895431"</f>
        <v>+919999895431</v>
      </c>
      <c r="B4" s="9"/>
      <c r="C4" s="10"/>
      <c r="D4" s="10"/>
      <c r="E4" s="10"/>
    </row>
    <row r="5" ht="20.05" customHeight="1">
      <c r="A5" t="str" s="8" cm="1">
        <f t="array" ref="A5">"+919810981035"</f>
        <v>+919810981035</v>
      </c>
      <c r="B5" s="9"/>
      <c r="C5" s="10"/>
      <c r="D5" s="10"/>
      <c r="E5" s="10"/>
    </row>
    <row r="6" ht="20.05" customHeight="1">
      <c r="A6" t="str" s="8" cm="1">
        <f t="array" ref="A6">"+919999975574"</f>
        <v>+919999975574</v>
      </c>
      <c r="B6" s="9"/>
      <c r="C6" s="10"/>
      <c r="D6" s="10"/>
      <c r="E6" s="10"/>
    </row>
    <row r="7" ht="20.05" customHeight="1">
      <c r="A7" t="str" s="8" cm="1">
        <f t="array" ref="A7">"+918826435708"</f>
        <v>+918826435708</v>
      </c>
      <c r="B7" s="9"/>
      <c r="C7" s="10"/>
      <c r="D7" s="10"/>
      <c r="E7" s="10"/>
    </row>
    <row r="8" ht="20.05" customHeight="1">
      <c r="A8" t="str" s="8" cm="1">
        <f t="array" ref="A8">"+918861345005"</f>
        <v>+918861345005</v>
      </c>
      <c r="B8" s="9"/>
      <c r="C8" s="10"/>
      <c r="D8" s="10"/>
      <c r="E8" s="10"/>
    </row>
    <row r="9" ht="20.05" customHeight="1">
      <c r="A9" t="str" s="8" cm="1">
        <f t="array" ref="A9">"+919810878317"</f>
        <v>+919810878317</v>
      </c>
      <c r="B9" s="9"/>
      <c r="C9" s="10"/>
      <c r="D9" s="10"/>
      <c r="E9" s="10"/>
    </row>
    <row r="10" ht="20.05" customHeight="1">
      <c r="A10" t="str" s="8" cm="1">
        <f t="array" ref="A10">"+919968268780"</f>
        <v>+919968268780</v>
      </c>
      <c r="B10" s="9"/>
      <c r="C10" s="10"/>
      <c r="D10" s="10"/>
      <c r="E10" s="10"/>
    </row>
    <row r="11" ht="20.05" customHeight="1">
      <c r="A11" t="str" s="8" cm="1">
        <f t="array" ref="A11">"+919899622442"</f>
        <v>+919899622442</v>
      </c>
      <c r="B11" s="9"/>
      <c r="C11" s="10"/>
      <c r="D11" s="10"/>
      <c r="E11" s="10"/>
    </row>
    <row r="12" ht="20.05" customHeight="1">
      <c r="A12" t="str" s="8" cm="1">
        <f t="array" ref="A12">"+918708971332"</f>
        <v>+918708971332</v>
      </c>
      <c r="B12" s="9"/>
      <c r="C12" s="10"/>
      <c r="D12" s="10"/>
      <c r="E12" s="10"/>
    </row>
    <row r="13" ht="20.05" customHeight="1">
      <c r="A13" t="str" s="8" cm="1">
        <f t="array" ref="A13">"+919819331222"</f>
        <v>+919819331222</v>
      </c>
      <c r="B13" s="9"/>
      <c r="C13" s="10"/>
      <c r="D13" s="10"/>
      <c r="E13" s="10"/>
    </row>
    <row r="14" ht="20.05" customHeight="1">
      <c r="A14" t="str" s="8" cm="1">
        <f t="array" ref="A14">"+919654104263"</f>
        <v>+919654104263</v>
      </c>
      <c r="B14" s="9"/>
      <c r="C14" s="10"/>
      <c r="D14" s="10"/>
      <c r="E14" s="10"/>
    </row>
    <row r="15" ht="20.05" customHeight="1">
      <c r="A15" t="str" s="8" cm="1">
        <f t="array" ref="A15">"+919873892569"</f>
        <v>+919873892569</v>
      </c>
      <c r="B15" s="9"/>
      <c r="C15" s="10"/>
      <c r="D15" s="10"/>
      <c r="E15" s="10"/>
    </row>
    <row r="16" ht="20.05" customHeight="1">
      <c r="A16" t="str" s="8" cm="1">
        <f t="array" ref="A16">"+919811329439"</f>
        <v>+919811329439</v>
      </c>
      <c r="B16" s="9"/>
      <c r="C16" s="10"/>
      <c r="D16" s="10"/>
      <c r="E16" s="10"/>
    </row>
    <row r="17" ht="20.05" customHeight="1">
      <c r="A17" t="str" s="8" cm="1">
        <f t="array" ref="A17">"+919969573482"</f>
        <v>+919969573482</v>
      </c>
      <c r="B17" s="9"/>
      <c r="C17" s="10"/>
      <c r="D17" s="10"/>
      <c r="E17" s="10"/>
    </row>
    <row r="18" ht="20.05" customHeight="1">
      <c r="A18" t="str" s="8" cm="1">
        <f t="array" ref="A18">"+917428191650"</f>
        <v>+917428191650</v>
      </c>
      <c r="B18" s="9"/>
      <c r="C18" s="10"/>
      <c r="D18" s="10"/>
      <c r="E18" s="10"/>
    </row>
    <row r="19" ht="20.05" customHeight="1">
      <c r="A19" t="str" s="8" cm="1">
        <f t="array" ref="A19">"+919717494681"</f>
        <v>+919717494681</v>
      </c>
      <c r="B19" s="9"/>
      <c r="C19" s="10"/>
      <c r="D19" s="10"/>
      <c r="E19" s="10"/>
    </row>
    <row r="20" ht="20.05" customHeight="1">
      <c r="A20" t="str" s="8" cm="1">
        <f t="array" ref="A20">"+919711290538"</f>
        <v>+919711290538</v>
      </c>
      <c r="B20" s="9"/>
      <c r="C20" s="10"/>
      <c r="D20" s="10"/>
      <c r="E20" s="10"/>
    </row>
    <row r="21" ht="20.05" customHeight="1">
      <c r="A21" t="str" s="8" cm="1">
        <f t="array" ref="A21">"+919910565688"</f>
        <v>+919910565688</v>
      </c>
      <c r="B21" s="9"/>
      <c r="C21" s="10"/>
      <c r="D21" s="10"/>
      <c r="E21" s="10"/>
    </row>
    <row r="22" ht="20.05" customHeight="1">
      <c r="A22" t="str" s="8" cm="1">
        <f t="array" ref="A22">"+919971960101"</f>
        <v>+919971960101</v>
      </c>
      <c r="B22" s="9"/>
      <c r="C22" s="10"/>
      <c r="D22" s="10"/>
      <c r="E22" s="10"/>
    </row>
    <row r="23" ht="20.05" customHeight="1">
      <c r="A23" t="str" s="8" cm="1">
        <f t="array" ref="A23">"+919993554422"</f>
        <v>+919993554422</v>
      </c>
      <c r="B23" s="9"/>
      <c r="C23" s="10"/>
      <c r="D23" s="10"/>
      <c r="E23" s="10"/>
    </row>
    <row r="24" ht="20.05" customHeight="1">
      <c r="A24" t="str" s="8" cm="1">
        <f t="array" ref="A24">"+918527767415"</f>
        <v>+918527767415</v>
      </c>
      <c r="B24" s="9"/>
      <c r="C24" s="10"/>
      <c r="D24" s="10"/>
      <c r="E24" s="10"/>
    </row>
    <row r="25" ht="20.05" customHeight="1">
      <c r="A25" t="str" s="8" cm="1">
        <f t="array" ref="A25">"+919811556950"</f>
        <v>+919811556950</v>
      </c>
      <c r="B25" s="9"/>
      <c r="C25" s="10"/>
      <c r="D25" s="10"/>
      <c r="E25" s="10"/>
    </row>
    <row r="26" ht="20.05" customHeight="1">
      <c r="A26" t="str" s="8" cm="1">
        <f t="array" ref="A26">"+919891063406"</f>
        <v>+919891063406</v>
      </c>
      <c r="B26" s="9"/>
      <c r="C26" s="10"/>
      <c r="D26" s="10"/>
      <c r="E26" s="10"/>
    </row>
    <row r="27" ht="20.05" customHeight="1">
      <c r="A27" t="str" s="8" cm="1">
        <f t="array" ref="A27">"+918826393545"</f>
        <v>+918826393545</v>
      </c>
      <c r="B27" s="9"/>
      <c r="C27" s="10"/>
      <c r="D27" s="10"/>
      <c r="E27" s="10"/>
    </row>
    <row r="28" ht="20.05" customHeight="1">
      <c r="A28" t="str" s="8" cm="1">
        <f t="array" ref="A28">"+919811755917"</f>
        <v>+919811755917</v>
      </c>
      <c r="B28" s="9"/>
      <c r="C28" s="10"/>
      <c r="D28" s="10"/>
      <c r="E28" s="10"/>
    </row>
    <row r="29" ht="20.05" customHeight="1">
      <c r="A29" t="str" s="8" cm="1">
        <f t="array" ref="A29">"+919920468070"</f>
        <v>+919920468070</v>
      </c>
      <c r="B29" s="9"/>
      <c r="C29" s="10"/>
      <c r="D29" s="10"/>
      <c r="E29" s="10"/>
    </row>
    <row r="30" ht="20.05" customHeight="1">
      <c r="A30" t="str" s="8" cm="1">
        <f t="array" ref="A30">"+919015307828"</f>
        <v>+919015307828</v>
      </c>
      <c r="B30" s="9"/>
      <c r="C30" s="10"/>
      <c r="D30" s="10"/>
      <c r="E30" s="10"/>
    </row>
    <row r="31" ht="20.05" customHeight="1">
      <c r="A31" t="str" s="8" cm="1">
        <f t="array" ref="A31">"+919911412121"</f>
        <v>+919911412121</v>
      </c>
      <c r="B31" s="9"/>
      <c r="C31" s="10"/>
      <c r="D31" s="10"/>
      <c r="E31" s="10"/>
    </row>
    <row r="32" ht="20.05" customHeight="1">
      <c r="A32" t="str" s="8" cm="1">
        <f t="array" ref="A32">"+919654125320"</f>
        <v>+919654125320</v>
      </c>
      <c r="B32" s="9"/>
      <c r="C32" s="10"/>
      <c r="D32" s="10"/>
      <c r="E32" s="10"/>
    </row>
    <row r="33" ht="20.05" customHeight="1">
      <c r="A33" t="str" s="8" cm="1">
        <f t="array" ref="A33">"+919910902589"</f>
        <v>+919910902589</v>
      </c>
      <c r="B33" s="9"/>
      <c r="C33" s="10"/>
      <c r="D33" s="10"/>
      <c r="E33" s="10"/>
    </row>
    <row r="34" ht="20.05" customHeight="1">
      <c r="A34" t="str" s="8" cm="1">
        <f t="array" ref="A34">"+919650839959"</f>
        <v>+919650839959</v>
      </c>
      <c r="B34" s="9"/>
      <c r="C34" s="10"/>
      <c r="D34" s="10"/>
      <c r="E34" s="10"/>
    </row>
    <row r="35" ht="20.05" customHeight="1">
      <c r="A35" t="str" s="8" cm="1">
        <f t="array" ref="A35">"+918527936661"</f>
        <v>+918527936661</v>
      </c>
      <c r="B35" s="9"/>
      <c r="C35" s="10"/>
      <c r="D35" s="10"/>
      <c r="E35" s="10"/>
    </row>
    <row r="36" ht="20.05" customHeight="1">
      <c r="A36" t="str" s="8" cm="1">
        <f t="array" ref="A36">"+919999033260"</f>
        <v>+919999033260</v>
      </c>
      <c r="B36" s="9"/>
      <c r="C36" s="10"/>
      <c r="D36" s="10"/>
      <c r="E36" s="10"/>
    </row>
    <row r="37" ht="20.05" customHeight="1">
      <c r="A37" t="str" s="8" cm="1">
        <f t="array" ref="A37">"+919161379029"</f>
        <v>+919161379029</v>
      </c>
      <c r="B37" s="9"/>
      <c r="C37" s="10"/>
      <c r="D37" s="10"/>
      <c r="E37" s="10"/>
    </row>
    <row r="38" ht="20.05" customHeight="1">
      <c r="A38" t="str" s="8" cm="1">
        <f t="array" ref="A38">"+919811592850"</f>
        <v>+919811592850</v>
      </c>
      <c r="B38" s="9"/>
      <c r="C38" s="10"/>
      <c r="D38" s="10"/>
      <c r="E38" s="10"/>
    </row>
    <row r="39" ht="20.05" customHeight="1">
      <c r="A39" t="str" s="8" cm="1">
        <f t="array" ref="A39">"+917710005847"</f>
        <v>+917710005847</v>
      </c>
      <c r="B39" s="9"/>
      <c r="C39" s="10"/>
      <c r="D39" s="10"/>
      <c r="E39" s="10"/>
    </row>
    <row r="40" ht="20.05" customHeight="1">
      <c r="A40" t="str" s="8" cm="1">
        <f t="array" ref="A40">"+917065921844"</f>
        <v>+917065921844</v>
      </c>
      <c r="B40" s="9"/>
      <c r="C40" s="10"/>
      <c r="D40" s="10"/>
      <c r="E40" s="10"/>
    </row>
    <row r="41" ht="20.05" customHeight="1">
      <c r="A41" t="str" s="8" cm="1">
        <f t="array" ref="A41">"+918750320320"</f>
        <v>+918750320320</v>
      </c>
      <c r="B41" s="9"/>
      <c r="C41" s="10"/>
      <c r="D41" s="10"/>
      <c r="E41" s="10"/>
    </row>
    <row r="42" ht="20.05" customHeight="1">
      <c r="A42" t="str" s="8" cm="1">
        <f t="array" ref="A42">"+919928101666"</f>
        <v>+919928101666</v>
      </c>
      <c r="B42" s="9"/>
      <c r="C42" s="10"/>
      <c r="D42" s="10"/>
      <c r="E42" s="10"/>
    </row>
    <row r="43" ht="20.05" customHeight="1">
      <c r="A43" t="str" s="8" cm="1">
        <f t="array" ref="A43">"+919891222440"</f>
        <v>+919891222440</v>
      </c>
      <c r="B43" s="9"/>
      <c r="C43" s="10"/>
      <c r="D43" s="10"/>
      <c r="E43" s="10"/>
    </row>
    <row r="44" ht="20.05" customHeight="1">
      <c r="A44" t="str" s="8" cm="1">
        <f t="array" ref="A44">"+918527377979"</f>
        <v>+918527377979</v>
      </c>
      <c r="B44" s="9"/>
      <c r="C44" s="10"/>
      <c r="D44" s="10"/>
      <c r="E44" s="10"/>
    </row>
    <row r="45" ht="20.05" customHeight="1">
      <c r="A45" t="str" s="8" cm="1">
        <f t="array" ref="A45">"+919311113805"</f>
        <v>+919311113805</v>
      </c>
      <c r="B45" s="9"/>
      <c r="C45" s="10"/>
      <c r="D45" s="10"/>
      <c r="E45" s="10"/>
    </row>
    <row r="46" ht="20.05" customHeight="1">
      <c r="A46" t="str" s="8" cm="1">
        <f t="array" ref="A46">"+919899113858"</f>
        <v>+919899113858</v>
      </c>
      <c r="B46" s="9"/>
      <c r="C46" s="10"/>
      <c r="D46" s="10"/>
      <c r="E46" s="10"/>
    </row>
    <row r="47" ht="20.05" customHeight="1">
      <c r="A47" t="str" s="8" cm="1">
        <f t="array" ref="A47">"+919818190758"</f>
        <v>+919818190758</v>
      </c>
      <c r="B47" s="9"/>
      <c r="C47" s="10"/>
      <c r="D47" s="10"/>
      <c r="E47" s="10"/>
    </row>
    <row r="48" ht="20.05" customHeight="1">
      <c r="A48" t="str" s="8" cm="1">
        <f t="array" ref="A48">"+919873931800"</f>
        <v>+919873931800</v>
      </c>
      <c r="B48" s="9"/>
      <c r="C48" s="10"/>
      <c r="D48" s="10"/>
      <c r="E48" s="10"/>
    </row>
    <row r="49" ht="20.05" customHeight="1">
      <c r="A49" t="str" s="8" cm="1">
        <f t="array" ref="A49">"+919919791222"</f>
        <v>+919919791222</v>
      </c>
      <c r="B49" s="9"/>
      <c r="C49" s="10"/>
      <c r="D49" s="10"/>
      <c r="E49" s="10"/>
    </row>
    <row r="50" ht="20.05" customHeight="1">
      <c r="A50" t="str" s="8" cm="1">
        <f t="array" ref="A50">"+919896041455"</f>
        <v>+919896041455</v>
      </c>
      <c r="B50" s="9"/>
      <c r="C50" s="10"/>
      <c r="D50" s="10"/>
      <c r="E50" s="10"/>
    </row>
    <row r="51" ht="20.05" customHeight="1">
      <c r="A51" t="str" s="8" cm="1">
        <f t="array" ref="A51">"+919891645645"</f>
        <v>+919891645645</v>
      </c>
      <c r="B51" s="9"/>
      <c r="C51" s="10"/>
      <c r="D51" s="10"/>
      <c r="E51" s="10"/>
    </row>
    <row r="52" ht="20.05" customHeight="1">
      <c r="A52" t="str" s="8" cm="1">
        <f t="array" ref="A52">"+919873052128"</f>
        <v>+919873052128</v>
      </c>
      <c r="B52" s="9"/>
      <c r="C52" s="10"/>
      <c r="D52" s="10"/>
      <c r="E52" s="10"/>
    </row>
    <row r="53" ht="20.05" customHeight="1">
      <c r="A53" t="str" s="8" cm="1">
        <f t="array" ref="A53">"+919431124439"</f>
        <v>+919431124439</v>
      </c>
      <c r="B53" s="9"/>
      <c r="C53" s="10"/>
      <c r="D53" s="10"/>
      <c r="E53" s="10"/>
    </row>
    <row r="54" ht="20.05" customHeight="1">
      <c r="A54" t="str" s="8" cm="1">
        <f t="array" ref="A54">"+919871220330"</f>
        <v>+919871220330</v>
      </c>
      <c r="B54" s="9"/>
      <c r="C54" s="10"/>
      <c r="D54" s="10"/>
      <c r="E54" s="10"/>
    </row>
    <row r="55" ht="20.05" customHeight="1">
      <c r="A55" t="str" s="8" cm="1">
        <f t="array" ref="A55">"+919075087806"</f>
        <v>+919075087806</v>
      </c>
      <c r="B55" s="9"/>
      <c r="C55" s="10"/>
      <c r="D55" s="10"/>
      <c r="E55" s="10"/>
    </row>
    <row r="56" ht="20.05" customHeight="1">
      <c r="A56" t="str" s="8" cm="1">
        <f t="array" ref="A56">"+918826310055"</f>
        <v>+918826310055</v>
      </c>
      <c r="B56" s="9"/>
      <c r="C56" s="10"/>
      <c r="D56" s="10"/>
      <c r="E56" s="10"/>
    </row>
    <row r="57" ht="20.05" customHeight="1">
      <c r="A57" t="str" s="8" cm="1">
        <f t="array" ref="A57">"+919599200546"</f>
        <v>+919599200546</v>
      </c>
      <c r="B57" s="9"/>
      <c r="C57" s="10"/>
      <c r="D57" s="10"/>
      <c r="E57" s="10"/>
    </row>
    <row r="58" ht="20.05" customHeight="1">
      <c r="A58" t="str" s="8" cm="1">
        <f t="array" ref="A58">"+918511293884"</f>
        <v>+918511293884</v>
      </c>
      <c r="B58" s="9"/>
      <c r="C58" s="10"/>
      <c r="D58" s="10"/>
      <c r="E58" s="10"/>
    </row>
    <row r="59" ht="20.05" customHeight="1">
      <c r="A59" t="str" s="8" cm="1">
        <f t="array" ref="A59">"+918800616222"</f>
        <v>+918800616222</v>
      </c>
      <c r="B59" s="9"/>
      <c r="C59" s="10"/>
      <c r="D59" s="10"/>
      <c r="E59" s="10"/>
    </row>
    <row r="60" ht="20.05" customHeight="1">
      <c r="A60" t="str" s="8" cm="1">
        <f t="array" ref="A60">"+919899221808"</f>
        <v>+919899221808</v>
      </c>
      <c r="B60" s="9"/>
      <c r="C60" s="10"/>
      <c r="D60" s="10"/>
      <c r="E60" s="10"/>
    </row>
    <row r="61" ht="20.05" customHeight="1">
      <c r="A61" t="str" s="8" cm="1">
        <f t="array" ref="A61">"+919350477766"</f>
        <v>+919350477766</v>
      </c>
      <c r="B61" s="9"/>
      <c r="C61" s="10"/>
      <c r="D61" s="10"/>
      <c r="E61" s="10"/>
    </row>
    <row r="62" ht="20.05" customHeight="1">
      <c r="A62" t="str" s="8" cm="1">
        <f t="array" ref="A62">"+917518740757"</f>
        <v>+917518740757</v>
      </c>
      <c r="B62" s="9"/>
      <c r="C62" s="10"/>
      <c r="D62" s="10"/>
      <c r="E62" s="10"/>
    </row>
    <row r="63" ht="20.05" customHeight="1">
      <c r="A63" t="str" s="8" cm="1">
        <f t="array" ref="A63">"+919871267444"</f>
        <v>+919871267444</v>
      </c>
      <c r="B63" s="9"/>
      <c r="C63" s="10"/>
      <c r="D63" s="10"/>
      <c r="E63" s="10"/>
    </row>
    <row r="64" ht="20.05" customHeight="1">
      <c r="A64" t="str" s="8" cm="1">
        <f t="array" ref="A64">"+919953330185"</f>
        <v>+919953330185</v>
      </c>
      <c r="B64" s="9"/>
      <c r="C64" s="10"/>
      <c r="D64" s="10"/>
      <c r="E64" s="10"/>
    </row>
    <row r="65" ht="20.05" customHeight="1">
      <c r="A65" t="str" s="8" cm="1">
        <f t="array" ref="A65">"+919910376111"</f>
        <v>+919910376111</v>
      </c>
      <c r="B65" s="9"/>
      <c r="C65" s="10"/>
      <c r="D65" s="10"/>
      <c r="E65" s="10"/>
    </row>
    <row r="66" ht="20.05" customHeight="1">
      <c r="A66" t="str" s="8" cm="1">
        <f t="array" ref="A66">"+919810999753"</f>
        <v>+919810999753</v>
      </c>
      <c r="B66" s="9"/>
      <c r="C66" s="10"/>
      <c r="D66" s="10"/>
      <c r="E66" s="10"/>
    </row>
    <row r="67" ht="20.05" customHeight="1">
      <c r="A67" t="str" s="8" cm="1">
        <f t="array" ref="A67">"+919654842090"</f>
        <v>+919654842090</v>
      </c>
      <c r="B67" s="9"/>
      <c r="C67" s="10"/>
      <c r="D67" s="10"/>
      <c r="E67" s="10"/>
    </row>
    <row r="68" ht="20.05" customHeight="1">
      <c r="A68" t="str" s="8" cm="1">
        <f t="array" ref="A68">"+919910013732"</f>
        <v>+919910013732</v>
      </c>
      <c r="B68" s="9"/>
      <c r="C68" s="10"/>
      <c r="D68" s="10"/>
      <c r="E68" s="10"/>
    </row>
    <row r="69" ht="20.05" customHeight="1">
      <c r="A69" t="str" s="8" cm="1">
        <f t="array" ref="A69">"+919013881698"</f>
        <v>+919013881698</v>
      </c>
      <c r="B69" s="9"/>
      <c r="C69" s="10"/>
      <c r="D69" s="10"/>
      <c r="E69" s="10"/>
    </row>
    <row r="70" ht="20.05" customHeight="1">
      <c r="A70" t="str" s="8" cm="1">
        <f t="array" ref="A70">"+919972060619"</f>
        <v>+919972060619</v>
      </c>
      <c r="B70" s="9"/>
      <c r="C70" s="10"/>
      <c r="D70" s="10"/>
      <c r="E70" s="10"/>
    </row>
    <row r="71" ht="20.05" customHeight="1">
      <c r="A71" t="str" s="8" cm="1">
        <f t="array" ref="A71">"+919555595532"</f>
        <v>+919555595532</v>
      </c>
      <c r="B71" s="9"/>
      <c r="C71" s="10"/>
      <c r="D71" s="10"/>
      <c r="E71" s="10"/>
    </row>
    <row r="72" ht="20.05" customHeight="1">
      <c r="A72" t="str" s="8" cm="1">
        <f t="array" ref="A72">"+919910092133"</f>
        <v>+919910092133</v>
      </c>
      <c r="B72" s="9"/>
      <c r="C72" s="10"/>
      <c r="D72" s="10"/>
      <c r="E72" s="10"/>
    </row>
    <row r="73" ht="20.05" customHeight="1">
      <c r="A73" t="str" s="8" cm="1">
        <f t="array" ref="A73">"+919999501179"</f>
        <v>+919999501179</v>
      </c>
      <c r="B73" s="9"/>
      <c r="C73" s="10"/>
      <c r="D73" s="10"/>
      <c r="E73" s="10"/>
    </row>
    <row r="74" ht="20.05" customHeight="1">
      <c r="A74" t="str" s="8" cm="1">
        <f t="array" ref="A74">"+919873429032"</f>
        <v>+919873429032</v>
      </c>
      <c r="B74" s="9"/>
      <c r="C74" s="10"/>
      <c r="D74" s="10"/>
      <c r="E74" s="10"/>
    </row>
    <row r="75" ht="20.05" customHeight="1">
      <c r="A75" t="str" s="8" cm="1">
        <f t="array" ref="A75">"+919971716661"</f>
        <v>+919971716661</v>
      </c>
      <c r="B75" s="9"/>
      <c r="C75" s="10"/>
      <c r="D75" s="10"/>
      <c r="E75" s="10"/>
    </row>
    <row r="76" ht="20.05" customHeight="1">
      <c r="A76" t="str" s="8" cm="1">
        <f t="array" ref="A76">"+919873223370"</f>
        <v>+919873223370</v>
      </c>
      <c r="B76" s="9"/>
      <c r="C76" s="10"/>
      <c r="D76" s="10"/>
      <c r="E76" s="10"/>
    </row>
    <row r="77" ht="20.05" customHeight="1">
      <c r="A77" t="str" s="8" cm="1">
        <f t="array" ref="A77">"+919953589342"</f>
        <v>+919953589342</v>
      </c>
      <c r="B77" s="9"/>
      <c r="C77" s="10"/>
      <c r="D77" s="10"/>
      <c r="E77" s="10"/>
    </row>
    <row r="78" ht="20.05" customHeight="1">
      <c r="A78" t="str" s="8" cm="1">
        <f t="array" ref="A78">"+918800899955"</f>
        <v>+918800899955</v>
      </c>
      <c r="B78" s="9"/>
      <c r="C78" s="10"/>
      <c r="D78" s="10"/>
      <c r="E78" s="10"/>
    </row>
    <row r="79" ht="20.05" customHeight="1">
      <c r="A79" t="str" s="8" cm="1">
        <f t="array" ref="A79">"+918130632319"</f>
        <v>+918130632319</v>
      </c>
      <c r="B79" s="9"/>
      <c r="C79" s="10"/>
      <c r="D79" s="10"/>
      <c r="E79" s="10"/>
    </row>
    <row r="80" ht="20.05" customHeight="1">
      <c r="A80" t="str" s="8" cm="1">
        <f t="array" ref="A80">"+919717026661"</f>
        <v>+919717026661</v>
      </c>
      <c r="B80" s="9"/>
      <c r="C80" s="10"/>
      <c r="D80" s="10"/>
      <c r="E80" s="10"/>
    </row>
    <row r="81" ht="20.05" customHeight="1">
      <c r="A81" t="str" s="8" cm="1">
        <f t="array" ref="A81">"+919810085291"</f>
        <v>+919810085291</v>
      </c>
      <c r="B81" s="9"/>
      <c r="C81" s="10"/>
      <c r="D81" s="10"/>
      <c r="E81" s="10"/>
    </row>
    <row r="82" ht="20.05" customHeight="1">
      <c r="A82" t="str" s="8" cm="1">
        <f t="array" ref="A82">"+919868851349"</f>
        <v>+919868851349</v>
      </c>
      <c r="B82" s="9"/>
      <c r="C82" s="10"/>
      <c r="D82" s="10"/>
      <c r="E82" s="10"/>
    </row>
    <row r="83" ht="20.05" customHeight="1">
      <c r="A83" t="str" s="8" cm="1">
        <f t="array" ref="A83">"+919310252200"</f>
        <v>+919310252200</v>
      </c>
      <c r="B83" s="9"/>
      <c r="C83" s="10"/>
      <c r="D83" s="10"/>
      <c r="E83" s="10"/>
    </row>
    <row r="84" ht="20.05" customHeight="1">
      <c r="A84" t="str" s="8" cm="1">
        <f t="array" ref="A84">"+919811439114"</f>
        <v>+919811439114</v>
      </c>
      <c r="B84" s="9"/>
      <c r="C84" s="10"/>
      <c r="D84" s="10"/>
      <c r="E84" s="10"/>
    </row>
    <row r="85" ht="20.05" customHeight="1">
      <c r="A85" t="str" s="8" cm="1">
        <f t="array" ref="A85">"+917838462463"</f>
        <v>+917838462463</v>
      </c>
      <c r="B85" s="9"/>
      <c r="C85" s="10"/>
      <c r="D85" s="10"/>
      <c r="E85" s="10"/>
    </row>
    <row r="86" ht="20.05" customHeight="1">
      <c r="A86" t="str" s="8" cm="1">
        <f t="array" ref="A86">"+919899922998"</f>
        <v>+919899922998</v>
      </c>
      <c r="B86" s="9"/>
      <c r="C86" s="10"/>
      <c r="D86" s="10"/>
      <c r="E86" s="10"/>
    </row>
    <row r="87" ht="20.05" customHeight="1">
      <c r="A87" t="str" s="8" cm="1">
        <f t="array" ref="A87">"+918447757402"</f>
        <v>+918447757402</v>
      </c>
      <c r="B87" s="9"/>
      <c r="C87" s="10"/>
      <c r="D87" s="10"/>
      <c r="E87" s="10"/>
    </row>
    <row r="88" ht="20.05" customHeight="1">
      <c r="A88" t="str" s="8" cm="1">
        <f t="array" ref="A88">"+918130615559"</f>
        <v>+918130615559</v>
      </c>
      <c r="B88" s="9"/>
      <c r="C88" s="10"/>
      <c r="D88" s="10"/>
      <c r="E88" s="10"/>
    </row>
    <row r="89" ht="20.05" customHeight="1">
      <c r="A89" t="str" s="8" cm="1">
        <f t="array" ref="A89">"+919873247887"</f>
        <v>+919873247887</v>
      </c>
      <c r="B89" s="9"/>
      <c r="C89" s="10"/>
      <c r="D89" s="10"/>
      <c r="E89" s="10"/>
    </row>
    <row r="90" ht="20.05" customHeight="1">
      <c r="A90" t="str" s="8" cm="1">
        <f t="array" ref="A90">"+918802311820"</f>
        <v>+918802311820</v>
      </c>
      <c r="B90" s="9"/>
      <c r="C90" s="10"/>
      <c r="D90" s="10"/>
      <c r="E90" s="10"/>
    </row>
    <row r="91" ht="20.05" customHeight="1">
      <c r="A91" t="str" s="8" cm="1">
        <f t="array" ref="A91">"+919416125352"</f>
        <v>+919416125352</v>
      </c>
      <c r="B91" s="9"/>
      <c r="C91" s="10"/>
      <c r="D91" s="10"/>
      <c r="E91" s="10"/>
    </row>
    <row r="92" ht="20.05" customHeight="1">
      <c r="A92" t="str" s="8" cm="1">
        <f t="array" ref="A92">"+919810621332"</f>
        <v>+919810621332</v>
      </c>
      <c r="B92" s="9"/>
      <c r="C92" s="10"/>
      <c r="D92" s="10"/>
      <c r="E92" s="10"/>
    </row>
    <row r="93" ht="20.05" customHeight="1">
      <c r="A93" t="str" s="8" cm="1">
        <f t="array" ref="A93">"+919811910053"</f>
        <v>+919811910053</v>
      </c>
      <c r="B93" s="9"/>
      <c r="C93" s="10"/>
      <c r="D93" s="10"/>
      <c r="E93" s="10"/>
    </row>
    <row r="94" ht="20.05" customHeight="1">
      <c r="A94" t="str" s="8" cm="1">
        <f t="array" ref="A94">"+918860009438"</f>
        <v>+918860009438</v>
      </c>
      <c r="B94" s="9"/>
      <c r="C94" s="10"/>
      <c r="D94" s="10"/>
      <c r="E94" s="10"/>
    </row>
    <row r="95" ht="20.05" customHeight="1">
      <c r="A95" t="str" s="8" cm="1">
        <f t="array" ref="A95">"+919899726938"</f>
        <v>+919899726938</v>
      </c>
      <c r="B95" s="9"/>
      <c r="C95" s="10"/>
      <c r="D95" s="10"/>
      <c r="E95" s="10"/>
    </row>
    <row r="96" ht="20.05" customHeight="1">
      <c r="A96" t="str" s="8" cm="1">
        <f t="array" ref="A96">"+919676629078"</f>
        <v>+919676629078</v>
      </c>
      <c r="B96" s="9"/>
      <c r="C96" s="10"/>
      <c r="D96" s="10"/>
      <c r="E96" s="10"/>
    </row>
    <row r="97" ht="20.05" customHeight="1">
      <c r="A97" t="str" s="8" cm="1">
        <f t="array" ref="A97">"+919560431432"</f>
        <v>+919560431432</v>
      </c>
      <c r="B97" s="9"/>
      <c r="C97" s="10"/>
      <c r="D97" s="10"/>
      <c r="E97" s="10"/>
    </row>
    <row r="98" ht="20.05" customHeight="1">
      <c r="A98" t="str" s="8" cm="1">
        <f t="array" ref="A98">"+919899777169"</f>
        <v>+919899777169</v>
      </c>
      <c r="B98" s="9"/>
      <c r="C98" s="10"/>
      <c r="D98" s="10"/>
      <c r="E98" s="10"/>
    </row>
    <row r="99" ht="20.05" customHeight="1">
      <c r="A99" t="str" s="8" cm="1">
        <f t="array" ref="A99">"+919212239157"</f>
        <v>+919212239157</v>
      </c>
      <c r="B99" s="9"/>
      <c r="C99" s="10"/>
      <c r="D99" s="10"/>
      <c r="E99" s="10"/>
    </row>
    <row r="100" ht="20.05" customHeight="1">
      <c r="A100" t="str" s="8" cm="1">
        <f t="array" ref="A100">"+918800673555"</f>
        <v>+918800673555</v>
      </c>
      <c r="B100" s="9"/>
      <c r="C100" s="10"/>
      <c r="D100" s="10"/>
      <c r="E100" s="10"/>
    </row>
    <row r="101" ht="20.05" customHeight="1">
      <c r="A101" t="str" s="8" cm="1">
        <f t="array" ref="A101">"+919818812199"</f>
        <v>+919818812199</v>
      </c>
      <c r="B101" s="9"/>
      <c r="C101" s="10"/>
      <c r="D101" s="10"/>
      <c r="E101" s="10"/>
    </row>
    <row r="102" ht="20.05" customHeight="1">
      <c r="A102" t="str" s="8" cm="1">
        <f t="array" ref="A102">"+919873097024"</f>
        <v>+919873097024</v>
      </c>
      <c r="B102" s="9"/>
      <c r="C102" s="10"/>
      <c r="D102" s="10"/>
      <c r="E102" s="10"/>
    </row>
    <row r="103" ht="20.05" customHeight="1">
      <c r="A103" t="str" s="8" cm="1">
        <f t="array" ref="A103">"+919811936399"</f>
        <v>+919811936399</v>
      </c>
      <c r="B103" s="9"/>
      <c r="C103" s="10"/>
      <c r="D103" s="10"/>
      <c r="E103" s="10"/>
    </row>
    <row r="104" ht="20.05" customHeight="1">
      <c r="A104" t="str" s="8" cm="1">
        <f t="array" ref="A104">"+919810535984"</f>
        <v>+919810535984</v>
      </c>
      <c r="B104" s="9"/>
      <c r="C104" s="10"/>
      <c r="D104" s="10"/>
      <c r="E104" s="10"/>
    </row>
    <row r="105" ht="20.05" customHeight="1">
      <c r="A105" t="str" s="8" cm="1">
        <f t="array" ref="A105">"+919602422424"</f>
        <v>+919602422424</v>
      </c>
      <c r="B105" s="9"/>
      <c r="C105" s="10"/>
      <c r="D105" s="10"/>
      <c r="E105" s="10"/>
    </row>
    <row r="106" ht="20.05" customHeight="1">
      <c r="A106" t="str" s="8" cm="1">
        <f t="array" ref="A106">"+918368270393"</f>
        <v>+918368270393</v>
      </c>
      <c r="B106" s="9"/>
      <c r="C106" s="10"/>
      <c r="D106" s="10"/>
      <c r="E106" s="10"/>
    </row>
    <row r="107" ht="20.05" customHeight="1">
      <c r="A107" t="str" s="8" cm="1">
        <f t="array" ref="A107">"+917011520252"</f>
        <v>+917011520252</v>
      </c>
      <c r="B107" s="9"/>
      <c r="C107" s="10"/>
      <c r="D107" s="10"/>
      <c r="E107" s="10"/>
    </row>
    <row r="108" ht="20.05" customHeight="1">
      <c r="A108" t="str" s="8" cm="1">
        <f t="array" ref="A108">"+919871878726"</f>
        <v>+919871878726</v>
      </c>
      <c r="B108" s="9"/>
      <c r="C108" s="10"/>
      <c r="D108" s="10"/>
      <c r="E108" s="10"/>
    </row>
    <row r="109" ht="20.05" customHeight="1">
      <c r="A109" t="str" s="8" cm="1">
        <f t="array" ref="A109">"+919863095102"</f>
        <v>+919863095102</v>
      </c>
      <c r="B109" s="9"/>
      <c r="C109" s="10"/>
      <c r="D109" s="10"/>
      <c r="E109" s="10"/>
    </row>
    <row r="110" ht="20.05" customHeight="1">
      <c r="A110" t="str" s="8" cm="1">
        <f t="array" ref="A110">"+919971205564"</f>
        <v>+919971205564</v>
      </c>
      <c r="B110" s="9"/>
      <c r="C110" s="10"/>
      <c r="D110" s="10"/>
      <c r="E110" s="10"/>
    </row>
    <row r="111" ht="20.05" customHeight="1">
      <c r="A111" t="str" s="8" cm="1">
        <f t="array" ref="A111">"+919891893056"</f>
        <v>+919891893056</v>
      </c>
      <c r="B111" s="9"/>
      <c r="C111" s="10"/>
      <c r="D111" s="10"/>
      <c r="E111" s="10"/>
    </row>
    <row r="112" ht="20.05" customHeight="1">
      <c r="A112" t="str" s="8" cm="1">
        <f t="array" ref="A112">"+919810312211"</f>
        <v>+919810312211</v>
      </c>
      <c r="B112" s="9"/>
      <c r="C112" s="10"/>
      <c r="D112" s="10"/>
      <c r="E112" s="10"/>
    </row>
    <row r="113" ht="20.05" customHeight="1">
      <c r="A113" t="str" s="8" cm="1">
        <f t="array" ref="A113">"+919971444165"</f>
        <v>+919971444165</v>
      </c>
      <c r="B113" s="9"/>
      <c r="C113" s="10"/>
      <c r="D113" s="10"/>
      <c r="E113" s="10"/>
    </row>
    <row r="114" ht="20.05" customHeight="1">
      <c r="A114" t="str" s="8" cm="1">
        <f t="array" ref="A114">"+919654592907"</f>
        <v>+919654592907</v>
      </c>
      <c r="B114" s="9"/>
      <c r="C114" s="10"/>
      <c r="D114" s="10"/>
      <c r="E114" s="10"/>
    </row>
    <row r="115" ht="20.05" customHeight="1">
      <c r="A115" t="str" s="8" cm="1">
        <f t="array" ref="A115">"+919650192563"</f>
        <v>+919650192563</v>
      </c>
      <c r="B115" s="9"/>
      <c r="C115" s="10"/>
      <c r="D115" s="10"/>
      <c r="E115" s="10"/>
    </row>
    <row r="116" ht="20.05" customHeight="1">
      <c r="A116" t="str" s="8" cm="1">
        <f t="array" ref="A116">"+919899877562"</f>
        <v>+919899877562</v>
      </c>
      <c r="B116" s="9"/>
      <c r="C116" s="10"/>
      <c r="D116" s="10"/>
      <c r="E116" s="10"/>
    </row>
    <row r="117" ht="20.05" customHeight="1">
      <c r="A117" t="str" s="8" cm="1">
        <f t="array" ref="A117">"+918130055027"</f>
        <v>+918130055027</v>
      </c>
      <c r="B117" s="9"/>
      <c r="C117" s="10"/>
      <c r="D117" s="10"/>
      <c r="E117" s="10"/>
    </row>
    <row r="118" ht="20.05" customHeight="1">
      <c r="A118" t="str" s="8" cm="1">
        <f t="array" ref="A118">"+919052347770"</f>
        <v>+919052347770</v>
      </c>
      <c r="B118" s="9"/>
      <c r="C118" s="10"/>
      <c r="D118" s="10"/>
      <c r="E118" s="10"/>
    </row>
    <row r="119" ht="20.05" customHeight="1">
      <c r="A119" t="str" s="8" cm="1">
        <f t="array" ref="A119">"+919953822562"</f>
        <v>+919953822562</v>
      </c>
      <c r="B119" s="9"/>
      <c r="C119" s="10"/>
      <c r="D119" s="10"/>
      <c r="E119" s="10"/>
    </row>
    <row r="120" ht="20.05" customHeight="1">
      <c r="A120" t="str" s="8" cm="1">
        <f t="array" ref="A120">"+919971013205"</f>
        <v>+919971013205</v>
      </c>
      <c r="B120" s="9"/>
      <c r="C120" s="10"/>
      <c r="D120" s="10"/>
      <c r="E120" s="10"/>
    </row>
    <row r="121" ht="20.05" customHeight="1">
      <c r="A121" t="str" s="8" cm="1">
        <f t="array" ref="A121">"+919811084172"</f>
        <v>+919811084172</v>
      </c>
      <c r="B121" s="9"/>
      <c r="C121" s="10"/>
      <c r="D121" s="10"/>
      <c r="E121" s="10"/>
    </row>
    <row r="122" ht="20.05" customHeight="1">
      <c r="A122" t="str" s="8" cm="1">
        <f t="array" ref="A122">"+919818563178"</f>
        <v>+919818563178</v>
      </c>
      <c r="B122" s="9"/>
      <c r="C122" s="10"/>
      <c r="D122" s="10"/>
      <c r="E122" s="10"/>
    </row>
    <row r="123" ht="20.05" customHeight="1">
      <c r="A123" t="str" s="8" cm="1">
        <f t="array" ref="A123">"+919215088008"</f>
        <v>+919215088008</v>
      </c>
      <c r="B123" s="9"/>
      <c r="C123" s="10"/>
      <c r="D123" s="10"/>
      <c r="E123" s="10"/>
    </row>
    <row r="124" ht="20.05" customHeight="1">
      <c r="A124" t="str" s="8" cm="1">
        <f t="array" ref="A124">"+918860069269"</f>
        <v>+918860069269</v>
      </c>
      <c r="B124" s="9"/>
      <c r="C124" s="10"/>
      <c r="D124" s="10"/>
      <c r="E124" s="10"/>
    </row>
    <row r="125" ht="20.05" customHeight="1">
      <c r="A125" t="str" s="8" cm="1">
        <f t="array" ref="A125">"+919711798747"</f>
        <v>+919711798747</v>
      </c>
      <c r="B125" s="9"/>
      <c r="C125" s="10"/>
      <c r="D125" s="10"/>
      <c r="E125" s="10"/>
    </row>
    <row r="126" ht="20.05" customHeight="1">
      <c r="A126" t="str" s="8" cm="1">
        <f t="array" ref="A126">"+919811745977"</f>
        <v>+919811745977</v>
      </c>
      <c r="B126" s="9"/>
      <c r="C126" s="10"/>
      <c r="D126" s="10"/>
      <c r="E126" s="10"/>
    </row>
    <row r="127" ht="20.05" customHeight="1">
      <c r="A127" t="str" s="8" cm="1">
        <f t="array" ref="A127">"+919810846689"</f>
        <v>+919810846689</v>
      </c>
      <c r="B127" s="9"/>
      <c r="C127" s="10"/>
      <c r="D127" s="10"/>
      <c r="E127" s="10"/>
    </row>
    <row r="128" ht="20.05" customHeight="1">
      <c r="A128" t="str" s="8" cm="1">
        <f t="array" ref="A128">"+918800886513"</f>
        <v>+918800886513</v>
      </c>
      <c r="B128" s="9"/>
      <c r="C128" s="10"/>
      <c r="D128" s="10"/>
      <c r="E128" s="10"/>
    </row>
    <row r="129" ht="20.05" customHeight="1">
      <c r="A129" t="str" s="8" cm="1">
        <f t="array" ref="A129">"+919810634288"</f>
        <v>+919810634288</v>
      </c>
      <c r="B129" s="9"/>
      <c r="C129" s="10"/>
      <c r="D129" s="10"/>
      <c r="E129" s="10"/>
    </row>
    <row r="130" ht="20.05" customHeight="1">
      <c r="A130" t="str" s="8" cm="1">
        <f t="array" ref="A130">"+919996920082"</f>
        <v>+919996920082</v>
      </c>
      <c r="B130" s="9"/>
      <c r="C130" s="10"/>
      <c r="D130" s="10"/>
      <c r="E130" s="10"/>
    </row>
    <row r="131" ht="20.05" customHeight="1">
      <c r="A131" t="str" s="8" cm="1">
        <f t="array" ref="A131">"+919810828964"</f>
        <v>+919810828964</v>
      </c>
      <c r="B131" s="9"/>
      <c r="C131" s="10"/>
      <c r="D131" s="10"/>
      <c r="E131" s="10"/>
    </row>
    <row r="132" ht="20.05" customHeight="1">
      <c r="A132" t="str" s="8" cm="1">
        <f t="array" ref="A132">"+919971238068"</f>
        <v>+919971238068</v>
      </c>
      <c r="B132" s="9"/>
      <c r="C132" s="10"/>
      <c r="D132" s="10"/>
      <c r="E132" s="10"/>
    </row>
    <row r="133" ht="20.05" customHeight="1">
      <c r="A133" t="str" s="8" cm="1">
        <f t="array" ref="A133">"+919810491174"</f>
        <v>+919810491174</v>
      </c>
      <c r="B133" s="9"/>
      <c r="C133" s="10"/>
      <c r="D133" s="10"/>
      <c r="E133" s="10"/>
    </row>
    <row r="134" ht="20.05" customHeight="1">
      <c r="A134" t="str" s="8" cm="1">
        <f t="array" ref="A134">"+919810571357"</f>
        <v>+919810571357</v>
      </c>
      <c r="B134" s="9"/>
      <c r="C134" s="10"/>
      <c r="D134" s="10"/>
      <c r="E134" s="10"/>
    </row>
    <row r="135" ht="20.05" customHeight="1">
      <c r="A135" t="str" s="8" cm="1">
        <f t="array" ref="A135">"+919871944992"</f>
        <v>+919871944992</v>
      </c>
      <c r="B135" s="9"/>
      <c r="C135" s="10"/>
      <c r="D135" s="10"/>
      <c r="E135" s="10"/>
    </row>
    <row r="136" ht="20.05" customHeight="1">
      <c r="A136" t="str" s="8" cm="1">
        <f t="array" ref="A136">"+919810087187"</f>
        <v>+919810087187</v>
      </c>
      <c r="B136" s="9"/>
      <c r="C136" s="10"/>
      <c r="D136" s="10"/>
      <c r="E136" s="10"/>
    </row>
    <row r="137" ht="20.05" customHeight="1">
      <c r="A137" t="str" s="8" cm="1">
        <f t="array" ref="A137">"+919999078625"</f>
        <v>+919999078625</v>
      </c>
      <c r="B137" s="9"/>
      <c r="C137" s="10"/>
      <c r="D137" s="10"/>
      <c r="E137" s="10"/>
    </row>
    <row r="138" ht="20.05" customHeight="1">
      <c r="A138" t="str" s="8" cm="1">
        <f t="array" ref="A138">"+919212310703"</f>
        <v>+919212310703</v>
      </c>
      <c r="B138" s="9"/>
      <c r="C138" s="10"/>
      <c r="D138" s="10"/>
      <c r="E138" s="10"/>
    </row>
    <row r="139" ht="20.05" customHeight="1">
      <c r="A139" t="str" s="8" cm="1">
        <f t="array" ref="A139">"+919999787721"</f>
        <v>+919999787721</v>
      </c>
      <c r="B139" s="9"/>
      <c r="C139" s="10"/>
      <c r="D139" s="10"/>
      <c r="E139" s="10"/>
    </row>
    <row r="140" ht="20.05" customHeight="1">
      <c r="A140" t="str" s="8" cm="1">
        <f t="array" ref="A140">"+919999430343"</f>
        <v>+919999430343</v>
      </c>
      <c r="B140" s="9"/>
      <c r="C140" s="10"/>
      <c r="D140" s="10"/>
      <c r="E140" s="10"/>
    </row>
    <row r="141" ht="20.05" customHeight="1">
      <c r="A141" t="str" s="8" cm="1">
        <f t="array" ref="A141">"+919718530023"</f>
        <v>+919718530023</v>
      </c>
      <c r="B141" s="9"/>
      <c r="C141" s="10"/>
      <c r="D141" s="10"/>
      <c r="E141" s="10"/>
    </row>
    <row r="142" ht="20.05" customHeight="1">
      <c r="A142" t="str" s="8" cm="1">
        <f t="array" ref="A142">"+919911930382"</f>
        <v>+919911930382</v>
      </c>
      <c r="B142" s="9"/>
      <c r="C142" s="10"/>
      <c r="D142" s="10"/>
      <c r="E142" s="10"/>
    </row>
    <row r="143" ht="20.05" customHeight="1">
      <c r="A143" t="str" s="8" cm="1">
        <f t="array" ref="A143">"+919810762790"</f>
        <v>+919810762790</v>
      </c>
      <c r="B143" s="9"/>
      <c r="C143" s="10"/>
      <c r="D143" s="10"/>
      <c r="E143" s="10"/>
    </row>
    <row r="144" ht="20.05" customHeight="1">
      <c r="A144" t="str" s="8" cm="1">
        <f t="array" ref="A144">"+919899998921"</f>
        <v>+919899998921</v>
      </c>
      <c r="B144" s="9"/>
      <c r="C144" s="10"/>
      <c r="D144" s="10"/>
      <c r="E144" s="10"/>
    </row>
    <row r="145" ht="20.05" customHeight="1">
      <c r="A145" t="str" s="8" cm="1">
        <f t="array" ref="A145">"+919205012755"</f>
        <v>+919205012755</v>
      </c>
      <c r="B145" s="9"/>
      <c r="C145" s="10"/>
      <c r="D145" s="10"/>
      <c r="E145" s="10"/>
    </row>
    <row r="146" ht="20.05" customHeight="1">
      <c r="A146" t="str" s="8" cm="1">
        <f t="array" ref="A146">"+919810773335"</f>
        <v>+919810773335</v>
      </c>
      <c r="B146" s="9"/>
      <c r="C146" s="10"/>
      <c r="D146" s="10"/>
      <c r="E146" s="10"/>
    </row>
    <row r="147" ht="20.05" customHeight="1">
      <c r="A147" t="str" s="8" cm="1">
        <f t="array" ref="A147">"+919873462246"</f>
        <v>+919873462246</v>
      </c>
      <c r="B147" s="9"/>
      <c r="C147" s="10"/>
      <c r="D147" s="10"/>
      <c r="E147" s="10"/>
    </row>
    <row r="148" ht="20.05" customHeight="1">
      <c r="A148" t="str" s="8" cm="1">
        <f t="array" ref="A148">"+919871839903"</f>
        <v>+919871839903</v>
      </c>
      <c r="B148" s="9"/>
      <c r="C148" s="10"/>
      <c r="D148" s="10"/>
      <c r="E148" s="10"/>
    </row>
    <row r="149" ht="20.05" customHeight="1">
      <c r="A149" t="str" s="8" cm="1">
        <f t="array" ref="A149">"+919911883300"</f>
        <v>+919911883300</v>
      </c>
      <c r="B149" s="9"/>
      <c r="C149" s="10"/>
      <c r="D149" s="10"/>
      <c r="E149" s="10"/>
    </row>
    <row r="150" ht="20.05" customHeight="1">
      <c r="A150" t="str" s="8" cm="1">
        <f t="array" ref="A150">"+917709559476"</f>
        <v>+917709559476</v>
      </c>
      <c r="B150" s="9"/>
      <c r="C150" s="10"/>
      <c r="D150" s="10"/>
      <c r="E150" s="10"/>
    </row>
    <row r="151" ht="20.05" customHeight="1">
      <c r="A151" t="str" s="8" cm="1">
        <f t="array" ref="A151">"+919711125965"</f>
        <v>+919711125965</v>
      </c>
      <c r="B151" s="9"/>
      <c r="C151" s="10"/>
      <c r="D151" s="10"/>
      <c r="E151" s="10"/>
    </row>
    <row r="152" ht="20.05" customHeight="1">
      <c r="A152" t="str" s="8" cm="1">
        <f t="array" ref="A152">"+919910396340"</f>
        <v>+919910396340</v>
      </c>
      <c r="B152" s="9"/>
      <c r="C152" s="10"/>
      <c r="D152" s="10"/>
      <c r="E152" s="10"/>
    </row>
    <row r="153" ht="20.05" customHeight="1">
      <c r="A153" t="str" s="8" cm="1">
        <f t="array" ref="A153">"+919873665516"</f>
        <v>+919873665516</v>
      </c>
      <c r="B153" s="9"/>
      <c r="C153" s="10"/>
      <c r="D153" s="10"/>
      <c r="E153" s="10"/>
    </row>
    <row r="154" ht="20.05" customHeight="1">
      <c r="A154" t="str" s="8" cm="1">
        <f t="array" ref="A154">"+919999109096"</f>
        <v>+919999109096</v>
      </c>
      <c r="B154" s="9"/>
      <c r="C154" s="10"/>
      <c r="D154" s="10"/>
      <c r="E154" s="10"/>
    </row>
    <row r="155" ht="20.05" customHeight="1">
      <c r="A155" t="str" s="8" cm="1">
        <f t="array" ref="A155">"+917982707800"</f>
        <v>+917982707800</v>
      </c>
      <c r="B155" s="9"/>
      <c r="C155" s="10"/>
      <c r="D155" s="10"/>
      <c r="E155" s="10"/>
    </row>
    <row r="156" ht="20.05" customHeight="1">
      <c r="A156" t="str" s="8" cm="1">
        <f t="array" ref="A156">"+919871278777"</f>
        <v>+919871278777</v>
      </c>
      <c r="B156" s="9"/>
      <c r="C156" s="10"/>
      <c r="D156" s="10"/>
      <c r="E156" s="10"/>
    </row>
    <row r="157" ht="20.05" customHeight="1">
      <c r="A157" t="str" s="8" cm="1">
        <f t="array" ref="A157">"+919871434312"</f>
        <v>+919871434312</v>
      </c>
      <c r="B157" s="9"/>
      <c r="C157" s="10"/>
      <c r="D157" s="10"/>
      <c r="E157" s="10"/>
    </row>
    <row r="158" ht="20.05" customHeight="1">
      <c r="A158" t="str" s="8" cm="1">
        <f t="array" ref="A158">"+919810613656"</f>
        <v>+919810613656</v>
      </c>
      <c r="B158" s="9"/>
      <c r="C158" s="10"/>
      <c r="D158" s="10"/>
      <c r="E158" s="10"/>
    </row>
    <row r="159" ht="20.05" customHeight="1">
      <c r="A159" t="str" s="8" cm="1">
        <f t="array" ref="A159">"+919711915360"</f>
        <v>+919711915360</v>
      </c>
      <c r="B159" s="9"/>
      <c r="C159" s="10"/>
      <c r="D159" s="10"/>
      <c r="E159" s="10"/>
    </row>
    <row r="160" ht="20.05" customHeight="1">
      <c r="A160" t="str" s="8" cm="1">
        <f t="array" ref="A160">"+919560622255"</f>
        <v>+919560622255</v>
      </c>
      <c r="B160" s="9"/>
      <c r="C160" s="10"/>
      <c r="D160" s="10"/>
      <c r="E160" s="10"/>
    </row>
    <row r="161" ht="20.05" customHeight="1">
      <c r="A161" t="str" s="8" cm="1">
        <f t="array" ref="A161">"+919810807348"</f>
        <v>+919810807348</v>
      </c>
      <c r="B161" s="9"/>
      <c r="C161" s="10"/>
      <c r="D161" s="10"/>
      <c r="E161" s="10"/>
    </row>
    <row r="162" ht="20.05" customHeight="1">
      <c r="A162" t="str" s="8" cm="1">
        <f t="array" ref="A162">"+919212388066"</f>
        <v>+919212388066</v>
      </c>
      <c r="B162" s="9"/>
      <c r="C162" s="10"/>
      <c r="D162" s="10"/>
      <c r="E162" s="10"/>
    </row>
    <row r="163" ht="20.05" customHeight="1">
      <c r="A163" t="str" s="8" cm="1">
        <f t="array" ref="A163">"+919717772947"</f>
        <v>+919717772947</v>
      </c>
      <c r="B163" s="9"/>
      <c r="C163" s="10"/>
      <c r="D163" s="10"/>
      <c r="E163" s="10"/>
    </row>
    <row r="164" ht="20.05" customHeight="1">
      <c r="A164" t="str" s="8" cm="1">
        <f t="array" ref="A164">"+919811093884"</f>
        <v>+919811093884</v>
      </c>
      <c r="B164" s="9"/>
      <c r="C164" s="10"/>
      <c r="D164" s="10"/>
      <c r="E164" s="10"/>
    </row>
    <row r="165" ht="20.05" customHeight="1">
      <c r="A165" t="str" s="8" cm="1">
        <f t="array" ref="A165">"+919811281196"</f>
        <v>+919811281196</v>
      </c>
      <c r="B165" s="9"/>
      <c r="C165" s="10"/>
      <c r="D165" s="10"/>
      <c r="E165" s="10"/>
    </row>
    <row r="166" ht="20.05" customHeight="1">
      <c r="A166" t="str" s="8" cm="1">
        <f t="array" ref="A166">"+919868260329"</f>
        <v>+919868260329</v>
      </c>
      <c r="B166" s="9"/>
      <c r="C166" s="10"/>
      <c r="D166" s="10"/>
      <c r="E166" s="10"/>
    </row>
    <row r="167" ht="20.05" customHeight="1">
      <c r="A167" t="str" s="8" cm="1">
        <f t="array" ref="A167">"+919810030621"</f>
        <v>+919810030621</v>
      </c>
      <c r="B167" s="9"/>
      <c r="C167" s="10"/>
      <c r="D167" s="10"/>
      <c r="E167" s="10"/>
    </row>
    <row r="168" ht="20.05" customHeight="1">
      <c r="A168" t="str" s="8" cm="1">
        <f t="array" ref="A168">"+918130133083"</f>
        <v>+918130133083</v>
      </c>
      <c r="B168" s="9"/>
      <c r="C168" s="10"/>
      <c r="D168" s="10"/>
      <c r="E168" s="10"/>
    </row>
    <row r="169" ht="20.05" customHeight="1">
      <c r="A169" t="str" s="8" cm="1">
        <f t="array" ref="A169">"+919899698303"</f>
        <v>+919899698303</v>
      </c>
      <c r="B169" s="9"/>
      <c r="C169" s="10"/>
      <c r="D169" s="10"/>
      <c r="E169" s="10"/>
    </row>
    <row r="170" ht="20.05" customHeight="1">
      <c r="A170" t="str" s="8" cm="1">
        <f t="array" ref="A170">"+919969206962"</f>
        <v>+919969206962</v>
      </c>
      <c r="B170" s="9"/>
      <c r="C170" s="10"/>
      <c r="D170" s="10"/>
      <c r="E170" s="10"/>
    </row>
    <row r="171" ht="20.05" customHeight="1">
      <c r="A171" t="str" s="8" cm="1">
        <f t="array" ref="A171">"+919999329882"</f>
        <v>+919999329882</v>
      </c>
      <c r="B171" s="9"/>
      <c r="C171" s="10"/>
      <c r="D171" s="10"/>
      <c r="E171" s="10"/>
    </row>
    <row r="172" ht="20.05" customHeight="1">
      <c r="A172" t="str" s="8" cm="1">
        <f t="array" ref="A172">"+919582797662"</f>
        <v>+919582797662</v>
      </c>
      <c r="B172" s="9"/>
      <c r="C172" s="10"/>
      <c r="D172" s="10"/>
      <c r="E172" s="10"/>
    </row>
    <row r="173" ht="20.05" customHeight="1">
      <c r="A173" t="str" s="8" cm="1">
        <f t="array" ref="A173">"+919891171773"</f>
        <v>+919891171773</v>
      </c>
      <c r="B173" s="9"/>
      <c r="C173" s="10"/>
      <c r="D173" s="10"/>
      <c r="E173" s="10"/>
    </row>
    <row r="174" ht="20.05" customHeight="1">
      <c r="A174" t="str" s="8" cm="1">
        <f t="array" ref="A174">"+919702634536"</f>
        <v>+919702634536</v>
      </c>
      <c r="B174" s="9"/>
      <c r="C174" s="10"/>
      <c r="D174" s="10"/>
      <c r="E174" s="10"/>
    </row>
    <row r="175" ht="20.05" customHeight="1">
      <c r="A175" t="str" s="8" cm="1">
        <f t="array" ref="A175">"+919871710899"</f>
        <v>+919871710899</v>
      </c>
      <c r="B175" s="9"/>
      <c r="C175" s="10"/>
      <c r="D175" s="10"/>
      <c r="E175" s="10"/>
    </row>
    <row r="176" ht="20.05" customHeight="1">
      <c r="A176" t="str" s="8" cm="1">
        <f t="array" ref="A176">"+919899039970"</f>
        <v>+919899039970</v>
      </c>
      <c r="B176" s="9"/>
      <c r="C176" s="10"/>
      <c r="D176" s="10"/>
      <c r="E176" s="10"/>
    </row>
    <row r="177" ht="20.05" customHeight="1">
      <c r="A177" t="str" s="8" cm="1">
        <f t="array" ref="A177">"+919868111633"</f>
        <v>+919868111633</v>
      </c>
      <c r="B177" s="9"/>
      <c r="C177" s="10"/>
      <c r="D177" s="10"/>
      <c r="E177" s="10"/>
    </row>
    <row r="178" ht="20.05" customHeight="1">
      <c r="A178" t="str" s="8" cm="1">
        <f t="array" ref="A178">"+919711010531"</f>
        <v>+919711010531</v>
      </c>
      <c r="B178" s="9"/>
      <c r="C178" s="10"/>
      <c r="D178" s="10"/>
      <c r="E178" s="10"/>
    </row>
    <row r="179" ht="20.05" customHeight="1">
      <c r="A179" t="str" s="8" cm="1">
        <f t="array" ref="A179">"+919560522123"</f>
        <v>+919560522123</v>
      </c>
      <c r="B179" s="9"/>
      <c r="C179" s="10"/>
      <c r="D179" s="10"/>
      <c r="E179" s="10"/>
    </row>
    <row r="180" ht="20.05" customHeight="1">
      <c r="A180" t="str" s="8" cm="1">
        <f t="array" ref="A180">"+918802543618"</f>
        <v>+918802543618</v>
      </c>
      <c r="B180" s="9"/>
      <c r="C180" s="10"/>
      <c r="D180" s="10"/>
      <c r="E180" s="10"/>
    </row>
    <row r="181" ht="20.05" customHeight="1">
      <c r="A181" t="str" s="8" cm="1">
        <f t="array" ref="A181">"+919899338855"</f>
        <v>+919899338855</v>
      </c>
      <c r="B181" s="9"/>
      <c r="C181" s="10"/>
      <c r="D181" s="10"/>
      <c r="E181" s="10"/>
    </row>
    <row r="182" ht="20.05" customHeight="1">
      <c r="A182" t="str" s="8" cm="1">
        <f t="array" ref="A182">"+917011071463"</f>
        <v>+917011071463</v>
      </c>
      <c r="B182" s="9"/>
      <c r="C182" s="10"/>
      <c r="D182" s="10"/>
      <c r="E182" s="10"/>
    </row>
    <row r="183" ht="20.05" customHeight="1">
      <c r="A183" t="str" s="8" cm="1">
        <f t="array" ref="A183">"+918076683448"</f>
        <v>+918076683448</v>
      </c>
      <c r="B183" s="9"/>
      <c r="C183" s="10"/>
      <c r="D183" s="10"/>
      <c r="E183" s="10"/>
    </row>
    <row r="184" ht="20.05" customHeight="1">
      <c r="A184" t="str" s="8" cm="1">
        <f t="array" ref="A184">"+919958455107"</f>
        <v>+919958455107</v>
      </c>
      <c r="B184" s="9"/>
      <c r="C184" s="10"/>
      <c r="D184" s="10"/>
      <c r="E184" s="10"/>
    </row>
    <row r="185" ht="20.05" customHeight="1">
      <c r="A185" t="str" s="8" cm="1">
        <f t="array" ref="A185">"+918447640196"</f>
        <v>+918447640196</v>
      </c>
      <c r="B185" s="9"/>
      <c r="C185" s="10"/>
      <c r="D185" s="10"/>
      <c r="E185" s="10"/>
    </row>
    <row r="186" ht="20.05" customHeight="1">
      <c r="A186" t="str" s="8" cm="1">
        <f t="array" ref="A186">"+919646455455"</f>
        <v>+919646455455</v>
      </c>
      <c r="B186" s="9"/>
      <c r="C186" s="10"/>
      <c r="D186" s="10"/>
      <c r="E186" s="10"/>
    </row>
    <row r="187" ht="20.05" customHeight="1">
      <c r="A187" t="str" s="8" cm="1">
        <f t="array" ref="A187">"+919971159594"</f>
        <v>+919971159594</v>
      </c>
      <c r="B187" s="9"/>
      <c r="C187" s="10"/>
      <c r="D187" s="10"/>
      <c r="E187" s="10"/>
    </row>
    <row r="188" ht="20.05" customHeight="1">
      <c r="A188" t="str" s="8" cm="1">
        <f t="array" ref="A188">"+917678669920"</f>
        <v>+917678669920</v>
      </c>
      <c r="B188" s="9"/>
      <c r="C188" s="10"/>
      <c r="D188" s="10"/>
      <c r="E188" s="10"/>
    </row>
    <row r="189" ht="20.05" customHeight="1">
      <c r="A189" t="str" s="8" cm="1">
        <f t="array" ref="A189">"+919891177090"</f>
        <v>+919891177090</v>
      </c>
      <c r="B189" s="9"/>
      <c r="C189" s="10"/>
      <c r="D189" s="10"/>
      <c r="E189" s="10"/>
    </row>
    <row r="190" ht="20.05" customHeight="1">
      <c r="A190" t="str" s="8" cm="1">
        <f t="array" ref="A190">"+918875684700"</f>
        <v>+918875684700</v>
      </c>
      <c r="B190" s="9"/>
      <c r="C190" s="10"/>
      <c r="D190" s="10"/>
      <c r="E190" s="10"/>
    </row>
    <row r="191" ht="20.05" customHeight="1">
      <c r="A191" t="str" s="8" cm="1">
        <f t="array" ref="A191">"+917045182514"</f>
        <v>+917045182514</v>
      </c>
      <c r="B191" s="9"/>
      <c r="C191" s="10"/>
      <c r="D191" s="10"/>
      <c r="E191" s="10"/>
    </row>
    <row r="192" ht="20.05" customHeight="1">
      <c r="A192" t="str" s="8" cm="1">
        <f t="array" ref="A192">"+919810005649"</f>
        <v>+919810005649</v>
      </c>
      <c r="B192" s="9"/>
      <c r="C192" s="10"/>
      <c r="D192" s="10"/>
      <c r="E192" s="10"/>
    </row>
    <row r="193" ht="20.05" customHeight="1">
      <c r="A193" t="str" s="8" cm="1">
        <f t="array" ref="A193">"+919811156672"</f>
        <v>+919811156672</v>
      </c>
      <c r="B193" s="9"/>
      <c r="C193" s="10"/>
      <c r="D193" s="10"/>
      <c r="E193" s="10"/>
    </row>
    <row r="194" ht="20.05" customHeight="1">
      <c r="A194" t="str" s="8" cm="1">
        <f t="array" ref="A194">"+919810164478"</f>
        <v>+919810164478</v>
      </c>
      <c r="B194" s="9"/>
      <c r="C194" s="10"/>
      <c r="D194" s="10"/>
      <c r="E194" s="10"/>
    </row>
    <row r="195" ht="20.05" customHeight="1">
      <c r="A195" t="str" s="8" cm="1">
        <f t="array" ref="A195">"+919447555934"</f>
        <v>+919447555934</v>
      </c>
      <c r="B195" s="9"/>
      <c r="C195" s="10"/>
      <c r="D195" s="10"/>
      <c r="E195" s="10"/>
    </row>
    <row r="196" ht="20.05" customHeight="1">
      <c r="A196" t="str" s="8" cm="1">
        <f t="array" ref="A196">"+918826966647"</f>
        <v>+918826966647</v>
      </c>
      <c r="B196" s="9"/>
      <c r="C196" s="10"/>
      <c r="D196" s="10"/>
      <c r="E196" s="10"/>
    </row>
    <row r="197" ht="20.05" customHeight="1">
      <c r="A197" t="str" s="8" cm="1">
        <f t="array" ref="A197">"+919820087422"</f>
        <v>+919820087422</v>
      </c>
      <c r="B197" s="9"/>
      <c r="C197" s="10"/>
      <c r="D197" s="10"/>
      <c r="E197" s="10"/>
    </row>
    <row r="198" ht="20.05" customHeight="1">
      <c r="A198" t="str" s="8" cm="1">
        <f t="array" ref="A198">"+919899823047"</f>
        <v>+919899823047</v>
      </c>
      <c r="B198" s="9"/>
      <c r="C198" s="10"/>
      <c r="D198" s="10"/>
      <c r="E198" s="10"/>
    </row>
    <row r="199" ht="20.05" customHeight="1">
      <c r="A199" t="str" s="8" cm="1">
        <f t="array" ref="A199">"+919999037303"</f>
        <v>+919999037303</v>
      </c>
      <c r="B199" s="9"/>
      <c r="C199" s="10"/>
      <c r="D199" s="10"/>
      <c r="E199" s="10"/>
    </row>
    <row r="200" ht="20.05" customHeight="1">
      <c r="A200" t="str" s="8" cm="1">
        <f t="array" ref="A200">"+919873864828"</f>
        <v>+919873864828</v>
      </c>
      <c r="B200" s="9"/>
      <c r="C200" s="10"/>
      <c r="D200" s="10"/>
      <c r="E200" s="10"/>
    </row>
    <row r="201" ht="20.05" customHeight="1">
      <c r="A201" t="str" s="8" cm="1">
        <f t="array" ref="A201">"+919819331222"</f>
        <v>+919819331222</v>
      </c>
      <c r="B201" s="9"/>
      <c r="C201" s="10"/>
      <c r="D201" s="10"/>
      <c r="E201" s="10"/>
    </row>
    <row r="202" ht="20.05" customHeight="1">
      <c r="A202" t="str" s="8" cm="1">
        <f t="array" ref="A202">"+919810294150"</f>
        <v>+919810294150</v>
      </c>
      <c r="B202" s="9"/>
      <c r="C202" s="10"/>
      <c r="D202" s="10"/>
      <c r="E202" s="10"/>
    </row>
    <row r="203" ht="20.05" customHeight="1">
      <c r="A203" t="str" s="8" cm="1">
        <f t="array" ref="A203">"+918826598445"</f>
        <v>+918826598445</v>
      </c>
      <c r="B203" s="9"/>
      <c r="C203" s="10"/>
      <c r="D203" s="10"/>
      <c r="E203" s="10"/>
    </row>
    <row r="204" ht="20.05" customHeight="1">
      <c r="A204" t="str" s="8" cm="1">
        <f t="array" ref="A204">"+919898788480"</f>
        <v>+919898788480</v>
      </c>
      <c r="B204" s="9"/>
      <c r="C204" s="10"/>
      <c r="D204" s="10"/>
      <c r="E204" s="10"/>
    </row>
    <row r="205" ht="20.05" customHeight="1">
      <c r="A205" t="str" s="8" cm="1">
        <f t="array" ref="A205">"+918134959229"</f>
        <v>+918134959229</v>
      </c>
      <c r="B205" s="9"/>
      <c r="C205" s="10"/>
      <c r="D205" s="10"/>
      <c r="E205" s="10"/>
    </row>
    <row r="206" ht="20.05" customHeight="1">
      <c r="A206" t="str" s="8" cm="1">
        <f t="array" ref="A206">"+918176000737"</f>
        <v>+918176000737</v>
      </c>
      <c r="B206" s="9"/>
      <c r="C206" s="10"/>
      <c r="D206" s="10"/>
      <c r="E206" s="10"/>
    </row>
    <row r="207" ht="20.05" customHeight="1">
      <c r="A207" t="str" s="8" cm="1">
        <f t="array" ref="A207">"+919582844767"</f>
        <v>+919582844767</v>
      </c>
      <c r="B207" s="9"/>
      <c r="C207" s="10"/>
      <c r="D207" s="10"/>
      <c r="E207" s="10"/>
    </row>
    <row r="208" ht="20.05" customHeight="1">
      <c r="A208" t="str" s="8" cm="1">
        <f t="array" ref="A208">"+919899948017"</f>
        <v>+919899948017</v>
      </c>
      <c r="B208" s="9"/>
      <c r="C208" s="10"/>
      <c r="D208" s="10"/>
      <c r="E208" s="10"/>
    </row>
    <row r="209" ht="20.05" customHeight="1">
      <c r="A209" t="str" s="8" cm="1">
        <f t="array" ref="A209">"+919868927303"</f>
        <v>+919868927303</v>
      </c>
      <c r="B209" s="9"/>
      <c r="C209" s="10"/>
      <c r="D209" s="10"/>
      <c r="E209" s="10"/>
    </row>
    <row r="210" ht="20.05" customHeight="1">
      <c r="A210" t="str" s="8" cm="1">
        <f t="array" ref="A210">"+919560155507"</f>
        <v>+919560155507</v>
      </c>
      <c r="B210" s="9"/>
      <c r="C210" s="10"/>
      <c r="D210" s="10"/>
      <c r="E210" s="10"/>
    </row>
    <row r="211" ht="20.05" customHeight="1">
      <c r="A211" t="str" s="8" cm="1">
        <f t="array" ref="A211">"+919582755566"</f>
        <v>+919582755566</v>
      </c>
      <c r="B211" s="9"/>
      <c r="C211" s="10"/>
      <c r="D211" s="10"/>
      <c r="E211" s="10"/>
    </row>
    <row r="212" ht="20.05" customHeight="1">
      <c r="A212" t="str" s="8" cm="1">
        <f t="array" ref="A212">"+919987403555"</f>
        <v>+919987403555</v>
      </c>
      <c r="B212" s="9"/>
      <c r="C212" s="10"/>
      <c r="D212" s="10"/>
      <c r="E212" s="10"/>
    </row>
    <row r="213" ht="20.05" customHeight="1">
      <c r="A213" t="str" s="8" cm="1">
        <f t="array" ref="A213">"+919650191711"</f>
        <v>+919650191711</v>
      </c>
      <c r="B213" s="9"/>
      <c r="C213" s="10"/>
      <c r="D213" s="10"/>
      <c r="E213" s="10"/>
    </row>
    <row r="214" ht="20.05" customHeight="1">
      <c r="A214" t="str" s="8" cm="1">
        <f t="array" ref="A214">"+919911386750"</f>
        <v>+919911386750</v>
      </c>
      <c r="B214" s="9"/>
      <c r="C214" s="10"/>
      <c r="D214" s="10"/>
      <c r="E214" s="10"/>
    </row>
    <row r="215" ht="20.05" customHeight="1">
      <c r="A215" t="str" s="8" cm="1">
        <f t="array" ref="A215">"+919820729754"</f>
        <v>+919820729754</v>
      </c>
      <c r="B215" s="9"/>
      <c r="C215" s="10"/>
      <c r="D215" s="10"/>
      <c r="E215" s="10"/>
    </row>
    <row r="216" ht="20.05" customHeight="1">
      <c r="A216" t="str" s="8" cm="1">
        <f t="array" ref="A216">"+919654363355"</f>
        <v>+919654363355</v>
      </c>
      <c r="B216" s="9"/>
      <c r="C216" s="10"/>
      <c r="D216" s="10"/>
      <c r="E216" s="10"/>
    </row>
    <row r="217" ht="20.05" customHeight="1">
      <c r="A217" t="str" s="8" cm="1">
        <f t="array" ref="A217">"+919654311123"</f>
        <v>+919654311123</v>
      </c>
      <c r="B217" s="9"/>
      <c r="C217" s="10"/>
      <c r="D217" s="10"/>
      <c r="E217" s="10"/>
    </row>
    <row r="218" ht="20.05" customHeight="1">
      <c r="A218" t="str" s="8" cm="1">
        <f t="array" ref="A218">"+919818866964"</f>
        <v>+919818866964</v>
      </c>
      <c r="B218" s="9"/>
      <c r="C218" s="10"/>
      <c r="D218" s="10"/>
      <c r="E218" s="10"/>
    </row>
    <row r="219" ht="20.05" customHeight="1">
      <c r="A219" t="str" s="8" cm="1">
        <f t="array" ref="A219">"+919896100012"</f>
        <v>+919896100012</v>
      </c>
      <c r="B219" s="9"/>
      <c r="C219" s="10"/>
      <c r="D219" s="10"/>
      <c r="E219" s="10"/>
    </row>
    <row r="220" ht="20.05" customHeight="1">
      <c r="A220" t="str" s="8" cm="1">
        <f t="array" ref="A220">"+918130098074"</f>
        <v>+918130098074</v>
      </c>
      <c r="B220" s="9"/>
      <c r="C220" s="10"/>
      <c r="D220" s="10"/>
      <c r="E220" s="10"/>
    </row>
    <row r="221" ht="20.05" customHeight="1">
      <c r="A221" t="str" s="8" cm="1">
        <f t="array" ref="A221">"+919817745445"</f>
        <v>+919817745445</v>
      </c>
      <c r="B221" s="9"/>
      <c r="C221" s="10"/>
      <c r="D221" s="10"/>
      <c r="E221" s="10"/>
    </row>
    <row r="222" ht="20.05" customHeight="1">
      <c r="A222" t="str" s="8" cm="1">
        <f t="array" ref="A222">"+919560411333"</f>
        <v>+919560411333</v>
      </c>
      <c r="B222" s="9"/>
      <c r="C222" s="10"/>
      <c r="D222" s="10"/>
      <c r="E222" s="10"/>
    </row>
    <row r="223" ht="20.05" customHeight="1">
      <c r="A223" t="str" s="8" cm="1">
        <f t="array" ref="A223">"+919717891745"</f>
        <v>+919717891745</v>
      </c>
      <c r="B223" s="9"/>
      <c r="C223" s="10"/>
      <c r="D223" s="10"/>
      <c r="E223" s="10"/>
    </row>
    <row r="224" ht="20.05" customHeight="1">
      <c r="A224" t="str" s="8" cm="1">
        <f t="array" ref="A224">"+919810019648"</f>
        <v>+919810019648</v>
      </c>
      <c r="B224" s="9"/>
      <c r="C224" s="10"/>
      <c r="D224" s="10"/>
      <c r="E224" s="10"/>
    </row>
    <row r="225" ht="20.05" customHeight="1">
      <c r="A225" t="str" s="8" cm="1">
        <f t="array" ref="A225">"+919899172753"</f>
        <v>+919899172753</v>
      </c>
      <c r="B225" s="9"/>
      <c r="C225" s="10"/>
      <c r="D225" s="10"/>
      <c r="E225" s="10"/>
    </row>
    <row r="226" ht="20.05" customHeight="1">
      <c r="A226" t="str" s="8" cm="1">
        <f t="array" ref="A226">"+919971806969"</f>
        <v>+919971806969</v>
      </c>
      <c r="B226" s="9"/>
      <c r="C226" s="10"/>
      <c r="D226" s="10"/>
      <c r="E226" s="10"/>
    </row>
    <row r="227" ht="20.05" customHeight="1">
      <c r="A227" t="str" s="8" cm="1">
        <f t="array" ref="A227">"+919999718039"</f>
        <v>+919999718039</v>
      </c>
      <c r="B227" s="9"/>
      <c r="C227" s="10"/>
      <c r="D227" s="10"/>
      <c r="E227" s="10"/>
    </row>
    <row r="228" ht="20.05" customHeight="1">
      <c r="A228" t="str" s="8" cm="1">
        <f t="array" ref="A228">"+919810000161"</f>
        <v>+919810000161</v>
      </c>
      <c r="B228" s="9"/>
      <c r="C228" s="10"/>
      <c r="D228" s="10"/>
      <c r="E228" s="10"/>
    </row>
    <row r="229" ht="20.05" customHeight="1">
      <c r="A229" t="str" s="8" cm="1">
        <f t="array" ref="A229">"+919717198422"</f>
        <v>+919717198422</v>
      </c>
      <c r="B229" s="9"/>
      <c r="C229" s="10"/>
      <c r="D229" s="10"/>
      <c r="E229" s="10"/>
    </row>
    <row r="230" ht="20.05" customHeight="1">
      <c r="A230" t="str" s="8" cm="1">
        <f t="array" ref="A230">"+918826667114"</f>
        <v>+918826667114</v>
      </c>
      <c r="B230" s="9"/>
      <c r="C230" s="10"/>
      <c r="D230" s="10"/>
      <c r="E230" s="10"/>
    </row>
    <row r="231" ht="20.05" customHeight="1">
      <c r="A231" t="str" s="8" cm="1">
        <f t="array" ref="A231">"+917827191570"</f>
        <v>+917827191570</v>
      </c>
      <c r="B231" s="9"/>
      <c r="C231" s="10"/>
      <c r="D231" s="10"/>
      <c r="E231" s="10"/>
    </row>
    <row r="232" ht="20.05" customHeight="1">
      <c r="A232" t="str" s="8" cm="1">
        <f t="array" ref="A232">"+919673085533"</f>
        <v>+919673085533</v>
      </c>
      <c r="B232" s="9"/>
      <c r="C232" s="10"/>
      <c r="D232" s="10"/>
      <c r="E232" s="10"/>
    </row>
    <row r="233" ht="20.05" customHeight="1">
      <c r="A233" t="str" s="8" cm="1">
        <f t="array" ref="A233">"+919805765000"</f>
        <v>+919805765000</v>
      </c>
      <c r="B233" s="9"/>
      <c r="C233" s="10"/>
      <c r="D233" s="10"/>
      <c r="E233" s="10"/>
    </row>
    <row r="234" ht="20.05" customHeight="1">
      <c r="A234" t="str" s="8" cm="1">
        <f t="array" ref="A234">"+919003441903"</f>
        <v>+919003441903</v>
      </c>
      <c r="B234" s="9"/>
      <c r="C234" s="10"/>
      <c r="D234" s="10"/>
      <c r="E234" s="10"/>
    </row>
    <row r="235" ht="20.05" customHeight="1">
      <c r="A235" t="str" s="8" cm="1">
        <f t="array" ref="A235">"+919999026961"</f>
        <v>+919999026961</v>
      </c>
      <c r="B235" s="9"/>
      <c r="C235" s="10"/>
      <c r="D235" s="10"/>
      <c r="E235" s="10"/>
    </row>
    <row r="236" ht="20.05" customHeight="1">
      <c r="A236" t="str" s="8" cm="1">
        <f t="array" ref="A236">"+919818323075"</f>
        <v>+919818323075</v>
      </c>
      <c r="B236" s="9"/>
      <c r="C236" s="10"/>
      <c r="D236" s="10"/>
      <c r="E236" s="10"/>
    </row>
    <row r="237" ht="20.05" customHeight="1">
      <c r="A237" t="str" s="8" cm="1">
        <f t="array" ref="A237">"+919999781770"</f>
        <v>+919999781770</v>
      </c>
      <c r="B237" s="9"/>
      <c r="C237" s="10"/>
      <c r="D237" s="10"/>
      <c r="E237" s="10"/>
    </row>
    <row r="238" ht="20.05" customHeight="1">
      <c r="A238" t="str" s="8" cm="1">
        <f t="array" ref="A238">"+919811680341"</f>
        <v>+919811680341</v>
      </c>
      <c r="B238" s="9"/>
      <c r="C238" s="10"/>
      <c r="D238" s="10"/>
      <c r="E238" s="10"/>
    </row>
    <row r="239" ht="20.05" customHeight="1">
      <c r="A239" t="str" s="8" cm="1">
        <f t="array" ref="A239">"+919910203125"</f>
        <v>+919910203125</v>
      </c>
      <c r="B239" s="9"/>
      <c r="C239" s="10"/>
      <c r="D239" s="10"/>
      <c r="E239" s="10"/>
    </row>
    <row r="240" ht="20.05" customHeight="1">
      <c r="A240" t="str" s="8" cm="1">
        <f t="array" ref="A240">"+919650252466"</f>
        <v>+919650252466</v>
      </c>
      <c r="B240" s="9"/>
      <c r="C240" s="10"/>
      <c r="D240" s="10"/>
      <c r="E240" s="10"/>
    </row>
    <row r="241" ht="20.05" customHeight="1">
      <c r="A241" t="str" s="8" cm="1">
        <f t="array" ref="A241">"+919871443110"</f>
        <v>+919871443110</v>
      </c>
      <c r="B241" s="9"/>
      <c r="C241" s="10"/>
      <c r="D241" s="10"/>
      <c r="E241" s="10"/>
    </row>
    <row r="242" ht="20.05" customHeight="1">
      <c r="A242" t="str" s="8" cm="1">
        <f t="array" ref="A242">"+919810296954"</f>
        <v>+919810296954</v>
      </c>
      <c r="B242" s="9"/>
      <c r="C242" s="10"/>
      <c r="D242" s="10"/>
      <c r="E242" s="10"/>
    </row>
    <row r="243" ht="20.05" customHeight="1">
      <c r="A243" t="str" s="8" cm="1">
        <f t="array" ref="A243">"+919540000188"</f>
        <v>+919540000188</v>
      </c>
      <c r="B243" s="9"/>
      <c r="C243" s="10"/>
      <c r="D243" s="10"/>
      <c r="E243" s="10"/>
    </row>
    <row r="244" ht="20.05" customHeight="1">
      <c r="A244" t="str" s="8" cm="1">
        <f t="array" ref="A244">"+919877144517"</f>
        <v>+919877144517</v>
      </c>
      <c r="B244" s="9"/>
      <c r="C244" s="10"/>
      <c r="D244" s="10"/>
      <c r="E244" s="10"/>
    </row>
    <row r="245" ht="20.05" customHeight="1">
      <c r="A245" t="str" s="8" cm="1">
        <f t="array" ref="A245">"+919868368870"</f>
        <v>+919868368870</v>
      </c>
      <c r="B245" s="9"/>
      <c r="C245" s="10"/>
      <c r="D245" s="10"/>
      <c r="E245" s="10"/>
    </row>
    <row r="246" ht="20.05" customHeight="1">
      <c r="A246" t="str" s="8" cm="1">
        <f t="array" ref="A246">"+919654625143"</f>
        <v>+919654625143</v>
      </c>
      <c r="B246" s="9"/>
      <c r="C246" s="10"/>
      <c r="D246" s="10"/>
      <c r="E246" s="10"/>
    </row>
    <row r="247" ht="20.05" customHeight="1">
      <c r="A247" t="str" s="8" cm="1">
        <f t="array" ref="A247">"+919811871836"</f>
        <v>+919811871836</v>
      </c>
      <c r="B247" s="9"/>
      <c r="C247" s="10"/>
      <c r="D247" s="10"/>
      <c r="E247" s="10"/>
    </row>
    <row r="248" ht="20.05" customHeight="1">
      <c r="A248" t="str" s="8" cm="1">
        <f t="array" ref="A248">"+919215111555"</f>
        <v>+919215111555</v>
      </c>
      <c r="B248" s="9"/>
      <c r="C248" s="10"/>
      <c r="D248" s="10"/>
      <c r="E248" s="10"/>
    </row>
    <row r="249" ht="20.05" customHeight="1">
      <c r="A249" t="str" s="8" cm="1">
        <f t="array" ref="A249">"+919873429032"</f>
        <v>+919873429032</v>
      </c>
      <c r="B249" s="9"/>
      <c r="C249" s="10"/>
      <c r="D249" s="10"/>
      <c r="E249" s="10"/>
    </row>
    <row r="250" ht="20.05" customHeight="1">
      <c r="A250" t="str" s="8" cm="1">
        <f t="array" ref="A250">"+919872880561"</f>
        <v>+919872880561</v>
      </c>
      <c r="B250" s="9"/>
      <c r="C250" s="10"/>
      <c r="D250" s="10"/>
      <c r="E250" s="10"/>
    </row>
    <row r="251" ht="20.05" customHeight="1">
      <c r="A251" t="str" s="8" cm="1">
        <f t="array" ref="A251">"+919419005959"</f>
        <v>+919419005959</v>
      </c>
      <c r="B251" s="9"/>
      <c r="C251" s="10"/>
      <c r="D251" s="10"/>
      <c r="E251" s="10"/>
    </row>
    <row r="252" ht="20.05" customHeight="1">
      <c r="A252" t="str" s="8" cm="1">
        <f t="array" ref="A252">"+919810505850"</f>
        <v>+919810505850</v>
      </c>
      <c r="B252" s="9"/>
      <c r="C252" s="10"/>
      <c r="D252" s="10"/>
      <c r="E252" s="10"/>
    </row>
    <row r="253" ht="20.05" customHeight="1">
      <c r="A253" t="str" s="8" cm="1">
        <f t="array" ref="A253">"+919810190926"</f>
        <v>+919810190926</v>
      </c>
      <c r="B253" s="9"/>
      <c r="C253" s="10"/>
      <c r="D253" s="10"/>
      <c r="E253" s="10"/>
    </row>
    <row r="254" ht="20.05" customHeight="1">
      <c r="A254" t="str" s="8" cm="1">
        <f t="array" ref="A254">"+919958012277"</f>
        <v>+919958012277</v>
      </c>
      <c r="B254" s="9"/>
      <c r="C254" s="10"/>
      <c r="D254" s="10"/>
      <c r="E254" s="10"/>
    </row>
    <row r="255" ht="20.05" customHeight="1">
      <c r="A255" t="str" s="8" cm="1">
        <f t="array" ref="A255">"+919810029379"</f>
        <v>+919810029379</v>
      </c>
      <c r="B255" s="9"/>
      <c r="C255" s="10"/>
      <c r="D255" s="10"/>
      <c r="E255" s="10"/>
    </row>
    <row r="256" ht="20.05" customHeight="1">
      <c r="A256" t="str" s="8" cm="1">
        <f t="array" ref="A256">"+919958333776"</f>
        <v>+919958333776</v>
      </c>
      <c r="B256" s="9"/>
      <c r="C256" s="10"/>
      <c r="D256" s="10"/>
      <c r="E256" s="10"/>
    </row>
    <row r="257" ht="20.05" customHeight="1">
      <c r="A257" t="str" s="8" cm="1">
        <f t="array" ref="A257">"+919871990440"</f>
        <v>+919871990440</v>
      </c>
      <c r="B257" s="9"/>
      <c r="C257" s="10"/>
      <c r="D257" s="10"/>
      <c r="E257" s="10"/>
    </row>
    <row r="258" ht="20.05" customHeight="1">
      <c r="A258" t="str" s="8" cm="1">
        <f t="array" ref="A258">"+919958036749"</f>
        <v>+919958036749</v>
      </c>
      <c r="B258" s="9"/>
      <c r="C258" s="10"/>
      <c r="D258" s="10"/>
      <c r="E258" s="10"/>
    </row>
    <row r="259" ht="20.05" customHeight="1">
      <c r="A259" t="str" s="8" cm="1">
        <f t="array" ref="A259">"+919312816069"</f>
        <v>+919312816069</v>
      </c>
      <c r="B259" s="9"/>
      <c r="C259" s="10"/>
      <c r="D259" s="10"/>
      <c r="E259" s="10"/>
    </row>
    <row r="260" ht="20.05" customHeight="1">
      <c r="A260" t="str" s="8" cm="1">
        <f t="array" ref="A260">"+919110039791"</f>
        <v>+919110039791</v>
      </c>
      <c r="B260" s="9"/>
      <c r="C260" s="10"/>
      <c r="D260" s="10"/>
      <c r="E260" s="10"/>
    </row>
    <row r="261" ht="20.05" customHeight="1">
      <c r="A261" t="str" s="8" cm="1">
        <f t="array" ref="A261">"+919810533445"</f>
        <v>+919810533445</v>
      </c>
      <c r="B261" s="9"/>
      <c r="C261" s="10"/>
      <c r="D261" s="10"/>
      <c r="E261" s="10"/>
    </row>
    <row r="262" ht="20.05" customHeight="1">
      <c r="A262" t="str" s="8" cm="1">
        <f t="array" ref="A262">"+919650003994"</f>
        <v>+919650003994</v>
      </c>
      <c r="B262" s="9"/>
      <c r="C262" s="10"/>
      <c r="D262" s="10"/>
      <c r="E262" s="10"/>
    </row>
    <row r="263" ht="20.05" customHeight="1">
      <c r="A263" t="str" s="8" cm="1">
        <f t="array" ref="A263">"+919810083057"</f>
        <v>+919810083057</v>
      </c>
      <c r="B263" s="9"/>
      <c r="C263" s="10"/>
      <c r="D263" s="10"/>
      <c r="E263" s="10"/>
    </row>
    <row r="264" ht="20.05" customHeight="1">
      <c r="A264" t="str" s="8" cm="1">
        <f t="array" ref="A264">"+918585904726"</f>
        <v>+918585904726</v>
      </c>
      <c r="B264" s="9"/>
      <c r="C264" s="10"/>
      <c r="D264" s="10"/>
      <c r="E264" s="10"/>
    </row>
    <row r="265" ht="20.05" customHeight="1">
      <c r="A265" t="str" s="8" cm="1">
        <f t="array" ref="A265">"+918860607851"</f>
        <v>+918860607851</v>
      </c>
      <c r="B265" s="9"/>
      <c r="C265" s="10"/>
      <c r="D265" s="10"/>
      <c r="E265" s="10"/>
    </row>
    <row r="266" ht="20.05" customHeight="1">
      <c r="A266" t="str" s="8" cm="1">
        <f t="array" ref="A266">"+919428518772"</f>
        <v>+919428518772</v>
      </c>
      <c r="B266" s="9"/>
      <c r="C266" s="10"/>
      <c r="D266" s="10"/>
      <c r="E266" s="10"/>
    </row>
    <row r="267" ht="20.05" customHeight="1">
      <c r="A267" t="str" s="8" cm="1">
        <f t="array" ref="A267">"+919205216700"</f>
        <v>+919205216700</v>
      </c>
      <c r="B267" s="9"/>
      <c r="C267" s="10"/>
      <c r="D267" s="10"/>
      <c r="E267" s="10"/>
    </row>
    <row r="268" ht="20.05" customHeight="1">
      <c r="A268" t="str" s="8" cm="1">
        <f t="array" ref="A268">"+919818009090"</f>
        <v>+919818009090</v>
      </c>
      <c r="B268" s="9"/>
      <c r="C268" s="10"/>
      <c r="D268" s="10"/>
      <c r="E268" s="10"/>
    </row>
    <row r="269" ht="20.05" customHeight="1">
      <c r="A269" t="str" s="8" cm="1">
        <f t="array" ref="A269">"+919968282435"</f>
        <v>+919968282435</v>
      </c>
      <c r="B269" s="9"/>
      <c r="C269" s="10"/>
      <c r="D269" s="10"/>
      <c r="E269" s="10"/>
    </row>
    <row r="270" ht="20.05" customHeight="1">
      <c r="A270" t="str" s="8" cm="1">
        <f t="array" ref="A270">"+919968966455"</f>
        <v>+919968966455</v>
      </c>
      <c r="B270" s="9"/>
      <c r="C270" s="10"/>
      <c r="D270" s="10"/>
      <c r="E270" s="10"/>
    </row>
    <row r="271" ht="20.05" customHeight="1">
      <c r="A271" t="str" s="8" cm="1">
        <f t="array" ref="A271">"+919859595959"</f>
        <v>+919859595959</v>
      </c>
      <c r="B271" s="9"/>
      <c r="C271" s="10"/>
      <c r="D271" s="10"/>
      <c r="E271" s="10"/>
    </row>
    <row r="272" ht="20.05" customHeight="1">
      <c r="A272" t="str" s="8" cm="1">
        <f t="array" ref="A272">"+919560767771"</f>
        <v>+919560767771</v>
      </c>
      <c r="B272" s="9"/>
      <c r="C272" s="10"/>
      <c r="D272" s="10"/>
      <c r="E272" s="10"/>
    </row>
    <row r="273" ht="20.05" customHeight="1">
      <c r="A273" t="str" s="8" cm="1">
        <f t="array" ref="A273">"+919811121110"</f>
        <v>+919811121110</v>
      </c>
      <c r="B273" s="9"/>
      <c r="C273" s="10"/>
      <c r="D273" s="10"/>
      <c r="E273" s="10"/>
    </row>
    <row r="274" ht="20.05" customHeight="1">
      <c r="A274" t="str" s="8" cm="1">
        <f t="array" ref="A274">"+918800433399"</f>
        <v>+918800433399</v>
      </c>
      <c r="B274" s="9"/>
      <c r="C274" s="10"/>
      <c r="D274" s="10"/>
      <c r="E274" s="10"/>
    </row>
    <row r="275" ht="20.05" customHeight="1">
      <c r="A275" t="str" s="8" cm="1">
        <f t="array" ref="A275">"+919811107500"</f>
        <v>+919811107500</v>
      </c>
      <c r="B275" s="9"/>
      <c r="C275" s="10"/>
      <c r="D275" s="10"/>
      <c r="E275" s="10"/>
    </row>
    <row r="276" ht="20.05" customHeight="1">
      <c r="A276" t="str" s="8" cm="1">
        <f t="array" ref="A276">"+919968096554"</f>
        <v>+919968096554</v>
      </c>
      <c r="B276" s="9"/>
      <c r="C276" s="10"/>
      <c r="D276" s="10"/>
      <c r="E276" s="10"/>
    </row>
    <row r="277" ht="20.05" customHeight="1">
      <c r="A277" t="str" s="8" cm="1">
        <f t="array" ref="A277">"+919873429032"</f>
        <v>+919873429032</v>
      </c>
      <c r="B277" s="9"/>
      <c r="C277" s="10"/>
      <c r="D277" s="10"/>
      <c r="E277" s="10"/>
    </row>
    <row r="278" ht="20.05" customHeight="1">
      <c r="A278" t="str" s="8" cm="1">
        <f t="array" ref="A278">"+919871717096"</f>
        <v>+919871717096</v>
      </c>
      <c r="B278" s="9"/>
      <c r="C278" s="10"/>
      <c r="D278" s="10"/>
      <c r="E278" s="10"/>
    </row>
    <row r="279" ht="20.05" customHeight="1">
      <c r="A279" t="str" s="8" cm="1">
        <f t="array" ref="A279">"+919818133843"</f>
        <v>+919818133843</v>
      </c>
      <c r="B279" s="9"/>
      <c r="C279" s="10"/>
      <c r="D279" s="10"/>
      <c r="E279" s="10"/>
    </row>
    <row r="280" ht="20.05" customHeight="1">
      <c r="A280" t="str" s="8" cm="1">
        <f t="array" ref="A280">"+918800138004"</f>
        <v>+918800138004</v>
      </c>
      <c r="B280" s="9"/>
      <c r="C280" s="10"/>
      <c r="D280" s="10"/>
      <c r="E280" s="10"/>
    </row>
    <row r="281" ht="20.05" customHeight="1">
      <c r="A281" t="str" s="8" cm="1">
        <f t="array" ref="A281">"+918368450181"</f>
        <v>+918368450181</v>
      </c>
      <c r="B281" s="9"/>
      <c r="C281" s="10"/>
      <c r="D281" s="10"/>
      <c r="E281" s="10"/>
    </row>
    <row r="282" ht="20.05" customHeight="1">
      <c r="A282" t="str" s="8" cm="1">
        <f t="array" ref="A282">"+919910691459"</f>
        <v>+919910691459</v>
      </c>
      <c r="B282" s="9"/>
      <c r="C282" s="10"/>
      <c r="D282" s="10"/>
      <c r="E282" s="10"/>
    </row>
    <row r="283" ht="20.05" customHeight="1">
      <c r="A283" t="str" s="8" cm="1">
        <f t="array" ref="A283">"+918388838383"</f>
        <v>+918388838383</v>
      </c>
      <c r="B283" s="9"/>
      <c r="C283" s="10"/>
      <c r="D283" s="10"/>
      <c r="E283" s="10"/>
    </row>
    <row r="284" ht="20.05" customHeight="1">
      <c r="A284" t="str" s="8" cm="1">
        <f t="array" ref="A284">"+919582209616"</f>
        <v>+919582209616</v>
      </c>
      <c r="B284" s="9"/>
      <c r="C284" s="10"/>
      <c r="D284" s="10"/>
      <c r="E284" s="10"/>
    </row>
    <row r="285" ht="20.05" customHeight="1">
      <c r="A285" t="str" s="8" cm="1">
        <f t="array" ref="A285">"+919884010737"</f>
        <v>+919884010737</v>
      </c>
      <c r="B285" s="9"/>
      <c r="C285" s="10"/>
      <c r="D285" s="10"/>
      <c r="E285" s="10"/>
    </row>
    <row r="286" ht="20.05" customHeight="1">
      <c r="A286" t="str" s="8" cm="1">
        <f t="array" ref="A286">"+919733313339"</f>
        <v>+919733313339</v>
      </c>
      <c r="B286" s="9"/>
      <c r="C286" s="10"/>
      <c r="D286" s="10"/>
      <c r="E286" s="10"/>
    </row>
    <row r="287" ht="20.05" customHeight="1">
      <c r="A287" t="str" s="8" cm="1">
        <f t="array" ref="A287">"+919868468454"</f>
        <v>+919868468454</v>
      </c>
      <c r="B287" s="9"/>
      <c r="C287" s="10"/>
      <c r="D287" s="10"/>
      <c r="E287" s="10"/>
    </row>
    <row r="288" ht="20.05" customHeight="1">
      <c r="A288" t="str" s="8" cm="1">
        <f t="array" ref="A288">"+919873642563"</f>
        <v>+919873642563</v>
      </c>
      <c r="B288" s="9"/>
      <c r="C288" s="10"/>
      <c r="D288" s="10"/>
      <c r="E288" s="10"/>
    </row>
    <row r="289" ht="20.05" customHeight="1">
      <c r="A289" t="str" s="8" cm="1">
        <f t="array" ref="A289">"+919267943377"</f>
        <v>+919267943377</v>
      </c>
      <c r="B289" s="9"/>
      <c r="C289" s="10"/>
      <c r="D289" s="10"/>
      <c r="E289" s="10"/>
    </row>
    <row r="290" ht="20.05" customHeight="1">
      <c r="A290" t="str" s="8" cm="1">
        <f t="array" ref="A290">"+919968517747"</f>
        <v>+919968517747</v>
      </c>
      <c r="B290" s="9"/>
      <c r="C290" s="10"/>
      <c r="D290" s="10"/>
      <c r="E290" s="10"/>
    </row>
    <row r="291" ht="20.05" customHeight="1">
      <c r="A291" t="str" s="8" cm="1">
        <f t="array" ref="A291">"+919849040032"</f>
        <v>+919849040032</v>
      </c>
      <c r="B291" s="9"/>
      <c r="C291" s="10"/>
      <c r="D291" s="10"/>
      <c r="E291" s="10"/>
    </row>
    <row r="292" ht="20.05" customHeight="1">
      <c r="A292" t="str" s="8" cm="1">
        <f t="array" ref="A292">"+919811818912"</f>
        <v>+919811818912</v>
      </c>
      <c r="B292" s="9"/>
      <c r="C292" s="10"/>
      <c r="D292" s="10"/>
      <c r="E292" s="10"/>
    </row>
    <row r="293" ht="20.05" customHeight="1">
      <c r="A293" t="str" s="8" cm="1">
        <f t="array" ref="A293">"+917015007858"</f>
        <v>+917015007858</v>
      </c>
      <c r="B293" s="9"/>
      <c r="C293" s="10"/>
      <c r="D293" s="10"/>
      <c r="E293" s="10"/>
    </row>
    <row r="294" ht="20.05" customHeight="1">
      <c r="A294" t="str" s="8" cm="1">
        <f t="array" ref="A294">"+919582647837"</f>
        <v>+919582647837</v>
      </c>
      <c r="B294" s="9"/>
      <c r="C294" s="10"/>
      <c r="D294" s="10"/>
      <c r="E294" s="10"/>
    </row>
    <row r="295" ht="20.05" customHeight="1">
      <c r="A295" t="str" s="8" cm="1">
        <f t="array" ref="A295">"+919818552211"</f>
        <v>+919818552211</v>
      </c>
      <c r="B295" s="9"/>
      <c r="C295" s="10"/>
      <c r="D295" s="10"/>
      <c r="E295" s="10"/>
    </row>
    <row r="296" ht="20.05" customHeight="1">
      <c r="A296" t="str" s="8" cm="1">
        <f t="array" ref="A296">"+919971275761"</f>
        <v>+919971275761</v>
      </c>
      <c r="B296" s="9"/>
      <c r="C296" s="10"/>
      <c r="D296" s="10"/>
      <c r="E296" s="10"/>
    </row>
    <row r="297" ht="20.05" customHeight="1">
      <c r="A297" t="str" s="8" cm="1">
        <f t="array" ref="A297">"+919560702888"</f>
        <v>+919560702888</v>
      </c>
      <c r="B297" s="9"/>
      <c r="C297" s="10"/>
      <c r="D297" s="10"/>
      <c r="E297" s="10"/>
    </row>
    <row r="298" ht="20.05" customHeight="1">
      <c r="A298" t="str" s="8" cm="1">
        <f t="array" ref="A298">"+919560702888"</f>
        <v>+919560702888</v>
      </c>
      <c r="B298" s="9"/>
      <c r="C298" s="10"/>
      <c r="D298" s="10"/>
      <c r="E298" s="10"/>
    </row>
    <row r="299" ht="20.05" customHeight="1">
      <c r="A299" t="str" s="8" cm="1">
        <f t="array" ref="A299">"+919811829171"</f>
        <v>+919811829171</v>
      </c>
      <c r="B299" s="9"/>
      <c r="C299" s="10"/>
      <c r="D299" s="10"/>
      <c r="E299" s="10"/>
    </row>
    <row r="300" ht="20.05" customHeight="1">
      <c r="A300" t="str" s="8" cm="1">
        <f t="array" ref="A300">"+918058044466"</f>
        <v>+918058044466</v>
      </c>
      <c r="B300" s="9"/>
      <c r="C300" s="10"/>
      <c r="D300" s="10"/>
      <c r="E300" s="10"/>
    </row>
    <row r="301" ht="20.05" customHeight="1">
      <c r="A301" t="str" s="8" cm="1">
        <f t="array" ref="A301">"+919868498868"</f>
        <v>+919868498868</v>
      </c>
      <c r="B301" s="9"/>
      <c r="C301" s="10"/>
      <c r="D301" s="10"/>
      <c r="E301" s="10"/>
    </row>
    <row r="302" ht="20.05" customHeight="1">
      <c r="A302" t="str" s="8" cm="1">
        <f t="array" ref="A302">"+919999705292"</f>
        <v>+919999705292</v>
      </c>
      <c r="B302" s="9"/>
      <c r="C302" s="10"/>
      <c r="D302" s="10"/>
      <c r="E302" s="10"/>
    </row>
    <row r="303" ht="20.05" customHeight="1">
      <c r="A303" t="str" s="8" cm="1">
        <f t="array" ref="A303">"+918176000737"</f>
        <v>+918176000737</v>
      </c>
      <c r="B303" s="9"/>
      <c r="C303" s="10"/>
      <c r="D303" s="10"/>
      <c r="E303" s="10"/>
    </row>
    <row r="304" ht="20.05" customHeight="1">
      <c r="A304" t="str" s="8" cm="1">
        <f t="array" ref="A304">"+918860343457"</f>
        <v>+918860343457</v>
      </c>
      <c r="B304" s="9"/>
      <c r="C304" s="10"/>
      <c r="D304" s="10"/>
      <c r="E304" s="10"/>
    </row>
    <row r="305" ht="20.05" customHeight="1">
      <c r="A305" t="str" s="8" cm="1">
        <f t="array" ref="A305">"+919811817128"</f>
        <v>+919811817128</v>
      </c>
      <c r="B305" s="9"/>
      <c r="C305" s="10"/>
      <c r="D305" s="10"/>
      <c r="E305" s="10"/>
    </row>
    <row r="306" ht="20.05" customHeight="1">
      <c r="A306" t="str" s="8" cm="1">
        <f t="array" ref="A306">"+919910271244"</f>
        <v>+919910271244</v>
      </c>
      <c r="B306" s="9"/>
      <c r="C306" s="10"/>
      <c r="D306" s="10"/>
      <c r="E306" s="10"/>
    </row>
    <row r="307" ht="20.05" customHeight="1">
      <c r="A307" t="str" s="8" cm="1">
        <f t="array" ref="A307">"+919313002626"</f>
        <v>+919313002626</v>
      </c>
      <c r="B307" s="9"/>
      <c r="C307" s="10"/>
      <c r="D307" s="10"/>
      <c r="E307" s="10"/>
    </row>
    <row r="308" ht="20.05" customHeight="1">
      <c r="A308" t="str" s="8" cm="1">
        <f t="array" ref="A308">"+917073075760"</f>
        <v>+917073075760</v>
      </c>
      <c r="B308" s="9"/>
      <c r="C308" s="10"/>
      <c r="D308" s="10"/>
      <c r="E308" s="10"/>
    </row>
    <row r="309" ht="20.05" customHeight="1">
      <c r="A309" t="str" s="8" cm="1">
        <f t="array" ref="A309">"+919910041118"</f>
        <v>+919910041118</v>
      </c>
      <c r="B309" s="9"/>
      <c r="C309" s="10"/>
      <c r="D309" s="10"/>
      <c r="E309" s="10"/>
    </row>
    <row r="310" ht="20.05" customHeight="1">
      <c r="A310" t="str" s="8" cm="1">
        <f t="array" ref="A310">"+919350542671"</f>
        <v>+919350542671</v>
      </c>
      <c r="B310" s="9"/>
      <c r="C310" s="10"/>
      <c r="D310" s="10"/>
      <c r="E310" s="10"/>
    </row>
    <row r="311" ht="20.05" customHeight="1">
      <c r="A311" t="str" s="8" cm="1">
        <f t="array" ref="A311">"+919785387161"</f>
        <v>+919785387161</v>
      </c>
      <c r="B311" s="9"/>
      <c r="C311" s="10"/>
      <c r="D311" s="10"/>
      <c r="E311" s="10"/>
    </row>
    <row r="312" ht="20.05" customHeight="1">
      <c r="A312" t="str" s="8" cm="1">
        <f t="array" ref="A312">"+918826324943"</f>
        <v>+918826324943</v>
      </c>
      <c r="B312" s="9"/>
      <c r="C312" s="10"/>
      <c r="D312" s="10"/>
      <c r="E312" s="10"/>
    </row>
    <row r="313" ht="20.05" customHeight="1">
      <c r="A313" t="str" s="8" cm="1">
        <f t="array" ref="A313">"+919780100532"</f>
        <v>+919780100532</v>
      </c>
      <c r="B313" s="9"/>
      <c r="C313" s="10"/>
      <c r="D313" s="10"/>
      <c r="E313" s="10"/>
    </row>
    <row r="314" ht="20.05" customHeight="1">
      <c r="A314" t="str" s="8" cm="1">
        <f t="array" ref="A314">"+919990232298"</f>
        <v>+919990232298</v>
      </c>
      <c r="B314" s="9"/>
      <c r="C314" s="10"/>
      <c r="D314" s="10"/>
      <c r="E314" s="10"/>
    </row>
    <row r="315" ht="20.05" customHeight="1">
      <c r="A315" t="str" s="8" cm="1">
        <f t="array" ref="A315">"+918767980777"</f>
        <v>+918767980777</v>
      </c>
      <c r="B315" s="9"/>
      <c r="C315" s="10"/>
      <c r="D315" s="10"/>
      <c r="E315" s="10"/>
    </row>
    <row r="316" ht="20.05" customHeight="1">
      <c r="A316" t="str" s="8" cm="1">
        <f t="array" ref="A316">"+919953008576"</f>
        <v>+919953008576</v>
      </c>
      <c r="B316" s="9"/>
      <c r="C316" s="10"/>
      <c r="D316" s="10"/>
      <c r="E316" s="10"/>
    </row>
    <row r="317" ht="20.05" customHeight="1">
      <c r="A317" t="str" s="8" cm="1">
        <f t="array" ref="A317">"+917042136668"</f>
        <v>+917042136668</v>
      </c>
      <c r="B317" s="9"/>
      <c r="C317" s="10"/>
      <c r="D317" s="10"/>
      <c r="E317" s="10"/>
    </row>
    <row r="318" ht="20.05" customHeight="1">
      <c r="A318" t="str" s="8" cm="1">
        <f t="array" ref="A318">"+918448159669"</f>
        <v>+918448159669</v>
      </c>
      <c r="B318" s="9"/>
      <c r="C318" s="10"/>
      <c r="D318" s="10"/>
      <c r="E318" s="10"/>
    </row>
    <row r="319" ht="20.05" customHeight="1">
      <c r="A319" t="str" s="8" cm="1">
        <f t="array" ref="A319">"+918860261651"</f>
        <v>+918860261651</v>
      </c>
      <c r="B319" s="9"/>
      <c r="C319" s="10"/>
      <c r="D319" s="10"/>
      <c r="E319" s="10"/>
    </row>
    <row r="320" ht="20.05" customHeight="1">
      <c r="A320" t="str" s="8" cm="1">
        <f t="array" ref="A320">"+918010682445"</f>
        <v>+918010682445</v>
      </c>
      <c r="B320" s="9"/>
      <c r="C320" s="10"/>
      <c r="D320" s="10"/>
      <c r="E320" s="10"/>
    </row>
    <row r="321" ht="20.05" customHeight="1">
      <c r="A321" t="str" s="8" cm="1">
        <f t="array" ref="A321">"+919717990664"</f>
        <v>+919717990664</v>
      </c>
      <c r="B321" s="9"/>
      <c r="C321" s="10"/>
      <c r="D321" s="10"/>
      <c r="E321" s="10"/>
    </row>
    <row r="322" ht="20.05" customHeight="1">
      <c r="A322" t="str" s="8" cm="1">
        <f t="array" ref="A322">"+918586909099"</f>
        <v>+918586909099</v>
      </c>
      <c r="B322" s="9"/>
      <c r="C322" s="10"/>
      <c r="D322" s="10"/>
      <c r="E322" s="10"/>
    </row>
    <row r="323" ht="20.05" customHeight="1">
      <c r="A323" t="str" s="8" cm="1">
        <f t="array" ref="A323">"+919811859509"</f>
        <v>+919811859509</v>
      </c>
      <c r="B323" s="9"/>
      <c r="C323" s="10"/>
      <c r="D323" s="10"/>
      <c r="E323" s="10"/>
    </row>
    <row r="324" ht="20.05" customHeight="1">
      <c r="A324" t="str" s="8" cm="1">
        <f t="array" ref="A324">"+919958959599"</f>
        <v>+919958959599</v>
      </c>
      <c r="B324" s="9"/>
      <c r="C324" s="10"/>
      <c r="D324" s="10"/>
      <c r="E324" s="10"/>
    </row>
    <row r="325" ht="20.05" customHeight="1">
      <c r="A325" t="str" s="8" cm="1">
        <f t="array" ref="A325">"+919988758230"</f>
        <v>+919988758230</v>
      </c>
      <c r="B325" s="9"/>
      <c r="C325" s="10"/>
      <c r="D325" s="10"/>
      <c r="E325" s="10"/>
    </row>
    <row r="326" ht="20.05" customHeight="1">
      <c r="A326" t="str" s="8" cm="1">
        <f t="array" ref="A326">"+919958959599"</f>
        <v>+919958959599</v>
      </c>
      <c r="B326" s="9"/>
      <c r="C326" s="10"/>
      <c r="D326" s="10"/>
      <c r="E326" s="10"/>
    </row>
    <row r="327" ht="20.05" customHeight="1">
      <c r="A327" t="str" s="8" cm="1">
        <f t="array" ref="A327">"+919711475501"</f>
        <v>+919711475501</v>
      </c>
      <c r="B327" s="9"/>
      <c r="C327" s="10"/>
      <c r="D327" s="10"/>
      <c r="E327" s="10"/>
    </row>
    <row r="328" ht="20.05" customHeight="1">
      <c r="A328" t="str" s="8" cm="1">
        <f t="array" ref="A328">"+919811472071"</f>
        <v>+919811472071</v>
      </c>
      <c r="B328" s="9"/>
      <c r="C328" s="10"/>
      <c r="D328" s="10"/>
      <c r="E328" s="10"/>
    </row>
    <row r="329" ht="20.05" customHeight="1">
      <c r="A329" t="str" s="8" cm="1">
        <f t="array" ref="A329">"+919811112784"</f>
        <v>+919811112784</v>
      </c>
      <c r="B329" s="9"/>
      <c r="C329" s="10"/>
      <c r="D329" s="10"/>
      <c r="E329" s="10"/>
    </row>
    <row r="330" ht="20.05" customHeight="1">
      <c r="A330" t="str" s="8" cm="1">
        <f t="array" ref="A330">"+919891093338"</f>
        <v>+919891093338</v>
      </c>
      <c r="B330" s="9"/>
      <c r="C330" s="10"/>
      <c r="D330" s="10"/>
      <c r="E330" s="10"/>
    </row>
    <row r="331" ht="20.05" customHeight="1">
      <c r="A331" t="str" s="8" cm="1">
        <f t="array" ref="A331">"+919999908146"</f>
        <v>+919999908146</v>
      </c>
      <c r="B331" s="9"/>
      <c r="C331" s="10"/>
      <c r="D331" s="10"/>
      <c r="E331" s="10"/>
    </row>
    <row r="332" ht="20.05" customHeight="1">
      <c r="A332" t="str" s="8" cm="1">
        <f t="array" ref="A332">"+919818215984"</f>
        <v>+919818215984</v>
      </c>
      <c r="B332" s="9"/>
      <c r="C332" s="10"/>
      <c r="D332" s="10"/>
      <c r="E332" s="10"/>
    </row>
    <row r="333" ht="20.05" customHeight="1">
      <c r="A333" t="str" s="8" cm="1">
        <f t="array" ref="A333">"+918587037772"</f>
        <v>+918587037772</v>
      </c>
      <c r="B333" s="9"/>
      <c r="C333" s="10"/>
      <c r="D333" s="10"/>
      <c r="E333" s="10"/>
    </row>
    <row r="334" ht="20.05" customHeight="1">
      <c r="A334" t="str" s="8" cm="1">
        <f t="array" ref="A334">"+917780876810"</f>
        <v>+917780876810</v>
      </c>
      <c r="B334" s="9"/>
      <c r="C334" s="10"/>
      <c r="D334" s="10"/>
      <c r="E334" s="10"/>
    </row>
    <row r="335" ht="20.05" customHeight="1">
      <c r="A335" t="str" s="8" cm="1">
        <f t="array" ref="A335">"+919810449497"</f>
        <v>+919810449497</v>
      </c>
      <c r="B335" s="9"/>
      <c r="C335" s="10"/>
      <c r="D335" s="10"/>
      <c r="E335" s="10"/>
    </row>
    <row r="336" ht="20.05" customHeight="1">
      <c r="A336" t="str" s="8" cm="1">
        <f t="array" ref="A336">"+918700187701"</f>
        <v>+918700187701</v>
      </c>
      <c r="B336" s="9"/>
      <c r="C336" s="10"/>
      <c r="D336" s="10"/>
      <c r="E336" s="10"/>
    </row>
    <row r="337" ht="20.05" customHeight="1">
      <c r="A337" t="str" s="8" cm="1">
        <f t="array" ref="A337">"+919811007310"</f>
        <v>+919811007310</v>
      </c>
      <c r="B337" s="9"/>
      <c r="C337" s="10"/>
      <c r="D337" s="10"/>
      <c r="E337" s="10"/>
    </row>
    <row r="338" ht="20.05" customHeight="1">
      <c r="A338" t="str" s="8" cm="1">
        <f t="array" ref="A338">"+919811604141"</f>
        <v>+919811604141</v>
      </c>
      <c r="B338" s="9"/>
      <c r="C338" s="10"/>
      <c r="D338" s="10"/>
      <c r="E338" s="10"/>
    </row>
    <row r="339" ht="20.05" customHeight="1">
      <c r="A339" t="str" s="8" cm="1">
        <f t="array" ref="A339">"+919004661806"</f>
        <v>+919004661806</v>
      </c>
      <c r="B339" s="9"/>
      <c r="C339" s="10"/>
      <c r="D339" s="10"/>
      <c r="E339" s="10"/>
    </row>
    <row r="340" ht="20.05" customHeight="1">
      <c r="A340" t="str" s="8" cm="1">
        <f t="array" ref="A340">"+919873568327"</f>
        <v>+919873568327</v>
      </c>
      <c r="B340" s="9"/>
      <c r="C340" s="10"/>
      <c r="D340" s="10"/>
      <c r="E340" s="10"/>
    </row>
    <row r="341" ht="20.05" customHeight="1">
      <c r="A341" t="str" s="8" cm="1">
        <f t="array" ref="A341">"+919760344496"</f>
        <v>+919760344496</v>
      </c>
      <c r="B341" s="9"/>
      <c r="C341" s="10"/>
      <c r="D341" s="10"/>
      <c r="E341" s="10"/>
    </row>
    <row r="342" ht="20.05" customHeight="1">
      <c r="A342" t="str" s="8" cm="1">
        <f t="array" ref="A342">"+918800680177"</f>
        <v>+918800680177</v>
      </c>
      <c r="B342" s="9"/>
      <c r="C342" s="10"/>
      <c r="D342" s="10"/>
      <c r="E342" s="10"/>
    </row>
    <row r="343" ht="20.05" customHeight="1">
      <c r="A343" t="str" s="8" cm="1">
        <f t="array" ref="A343">"+918800559100"</f>
        <v>+918800559100</v>
      </c>
      <c r="B343" s="9"/>
      <c r="C343" s="10"/>
      <c r="D343" s="10"/>
      <c r="E343" s="10"/>
    </row>
    <row r="344" ht="20.05" customHeight="1">
      <c r="A344" t="str" s="8" cm="1">
        <f t="array" ref="A344">"+919518222407"</f>
        <v>+919518222407</v>
      </c>
      <c r="B344" s="9"/>
      <c r="C344" s="10"/>
      <c r="D344" s="10"/>
      <c r="E344" s="10"/>
    </row>
    <row r="345" ht="20.05" customHeight="1">
      <c r="A345" t="str" s="8" cm="1">
        <f t="array" ref="A345">"+919311194111"</f>
        <v>+919311194111</v>
      </c>
      <c r="B345" s="9"/>
      <c r="C345" s="10"/>
      <c r="D345" s="10"/>
      <c r="E345" s="10"/>
    </row>
    <row r="346" ht="20.05" customHeight="1">
      <c r="A346" t="str" s="8" cm="1">
        <f t="array" ref="A346">"+919818493923"</f>
        <v>+919818493923</v>
      </c>
      <c r="B346" s="9"/>
      <c r="C346" s="10"/>
      <c r="D346" s="10"/>
      <c r="E346" s="10"/>
    </row>
    <row r="347" ht="20.05" customHeight="1">
      <c r="A347" t="str" s="8" cm="1">
        <f t="array" ref="A347">"+919599195320"</f>
        <v>+919599195320</v>
      </c>
      <c r="B347" s="9"/>
      <c r="C347" s="10"/>
      <c r="D347" s="10"/>
      <c r="E347" s="10"/>
    </row>
    <row r="348" ht="20.05" customHeight="1">
      <c r="A348" t="str" s="8" cm="1">
        <f t="array" ref="A348">"+919999111468"</f>
        <v>+919999111468</v>
      </c>
      <c r="B348" s="9"/>
      <c r="C348" s="10"/>
      <c r="D348" s="10"/>
      <c r="E348" s="10"/>
    </row>
    <row r="349" ht="20.05" customHeight="1">
      <c r="A349" t="str" s="8" cm="1">
        <f t="array" ref="A349">"+919811022730"</f>
        <v>+919811022730</v>
      </c>
      <c r="B349" s="9"/>
      <c r="C349" s="10"/>
      <c r="D349" s="10"/>
      <c r="E349" s="10"/>
    </row>
    <row r="350" ht="20.05" customHeight="1">
      <c r="A350" t="str" s="8" cm="1">
        <f t="array" ref="A350">"+919811115987"</f>
        <v>+919811115987</v>
      </c>
      <c r="B350" s="9"/>
      <c r="C350" s="10"/>
      <c r="D350" s="10"/>
      <c r="E350" s="10"/>
    </row>
    <row r="351" ht="20.05" customHeight="1">
      <c r="A351" t="str" s="8" cm="1">
        <f t="array" ref="A351">"+919999472969"</f>
        <v>+919999472969</v>
      </c>
      <c r="B351" s="9"/>
      <c r="C351" s="10"/>
      <c r="D351" s="10"/>
      <c r="E351" s="10"/>
    </row>
    <row r="352" ht="20.05" customHeight="1">
      <c r="A352" t="str" s="8" cm="1">
        <f t="array" ref="A352">"+919212222037"</f>
        <v>+919212222037</v>
      </c>
      <c r="B352" s="9"/>
      <c r="C352" s="10"/>
      <c r="D352" s="10"/>
      <c r="E352" s="10"/>
    </row>
    <row r="353" ht="20.05" customHeight="1">
      <c r="A353" t="str" s="8" cm="1">
        <f t="array" ref="A353">"+919810096017"</f>
        <v>+919810096017</v>
      </c>
      <c r="B353" s="9"/>
      <c r="C353" s="10"/>
      <c r="D353" s="10"/>
      <c r="E353" s="10"/>
    </row>
    <row r="354" ht="20.05" customHeight="1">
      <c r="A354" t="str" s="8" cm="1">
        <f t="array" ref="A354">"+919999918618"</f>
        <v>+919999918618</v>
      </c>
      <c r="B354" s="9"/>
      <c r="C354" s="10"/>
      <c r="D354" s="10"/>
      <c r="E354" s="10"/>
    </row>
    <row r="355" ht="20.05" customHeight="1">
      <c r="A355" t="str" s="8" cm="1">
        <f t="array" ref="A355">"+918010883232"</f>
        <v>+918010883232</v>
      </c>
      <c r="B355" s="9"/>
      <c r="C355" s="10"/>
      <c r="D355" s="10"/>
      <c r="E355" s="10"/>
    </row>
    <row r="356" ht="20.05" customHeight="1">
      <c r="A356" t="str" s="8" cm="1">
        <f t="array" ref="A356">"+919212707010"</f>
        <v>+919212707010</v>
      </c>
      <c r="B356" s="9"/>
      <c r="C356" s="10"/>
      <c r="D356" s="10"/>
      <c r="E356" s="10"/>
    </row>
    <row r="357" ht="20.05" customHeight="1">
      <c r="A357" t="str" s="8" cm="1">
        <f t="array" ref="A357">"+919436052182"</f>
        <v>+919436052182</v>
      </c>
      <c r="B357" s="9"/>
      <c r="C357" s="10"/>
      <c r="D357" s="10"/>
      <c r="E357" s="10"/>
    </row>
    <row r="358" ht="20.05" customHeight="1">
      <c r="A358" t="str" s="8" cm="1">
        <f t="array" ref="A358">"+919810325120"</f>
        <v>+919810325120</v>
      </c>
      <c r="B358" s="9"/>
      <c r="C358" s="10"/>
      <c r="D358" s="10"/>
      <c r="E358" s="10"/>
    </row>
    <row r="359" ht="20.05" customHeight="1">
      <c r="A359" t="str" s="8" cm="1">
        <f t="array" ref="A359">"+919910026429"</f>
        <v>+919910026429</v>
      </c>
      <c r="B359" s="9"/>
      <c r="C359" s="10"/>
      <c r="D359" s="10"/>
      <c r="E359" s="10"/>
    </row>
    <row r="360" ht="20.05" customHeight="1">
      <c r="A360" t="str" s="8" cm="1">
        <f t="array" ref="A360">"+919811190125"</f>
        <v>+919811190125</v>
      </c>
      <c r="B360" s="9"/>
      <c r="C360" s="10"/>
      <c r="D360" s="10"/>
      <c r="E360" s="10"/>
    </row>
    <row r="361" ht="20.05" customHeight="1">
      <c r="A361" t="str" s="8" cm="1">
        <f t="array" ref="A361">"+919818900375"</f>
        <v>+919818900375</v>
      </c>
      <c r="B361" s="9"/>
      <c r="C361" s="10"/>
      <c r="D361" s="10"/>
      <c r="E361" s="10"/>
    </row>
    <row r="362" ht="20.05" customHeight="1">
      <c r="A362" t="str" s="8" cm="1">
        <f t="array" ref="A362">"+919811231855"</f>
        <v>+919811231855</v>
      </c>
      <c r="B362" s="9"/>
      <c r="C362" s="10"/>
      <c r="D362" s="10"/>
      <c r="E362" s="10"/>
    </row>
    <row r="363" ht="20.05" customHeight="1">
      <c r="A363" t="str" s="8" cm="1">
        <f t="array" ref="A363">"+919810424419"</f>
        <v>+919810424419</v>
      </c>
      <c r="B363" s="9"/>
      <c r="C363" s="10"/>
      <c r="D363" s="10"/>
      <c r="E363" s="10"/>
    </row>
    <row r="364" ht="20.05" customHeight="1">
      <c r="A364" t="str" s="8" cm="1">
        <f t="array" ref="A364">"+919818660955"</f>
        <v>+919818660955</v>
      </c>
      <c r="B364" s="9"/>
      <c r="C364" s="10"/>
      <c r="D364" s="10"/>
      <c r="E364" s="10"/>
    </row>
    <row r="365" ht="20.05" customHeight="1">
      <c r="A365" t="str" s="8" cm="1">
        <f t="array" ref="A365">"+919891177777"</f>
        <v>+919891177777</v>
      </c>
      <c r="B365" s="9"/>
      <c r="C365" s="10"/>
      <c r="D365" s="10"/>
      <c r="E365" s="10"/>
    </row>
    <row r="366" ht="20.05" customHeight="1">
      <c r="A366" t="str" s="8" cm="1">
        <f t="array" ref="A366">"+919811175082"</f>
        <v>+919811175082</v>
      </c>
      <c r="B366" s="9"/>
      <c r="C366" s="10"/>
      <c r="D366" s="10"/>
      <c r="E366" s="10"/>
    </row>
    <row r="367" ht="20.05" customHeight="1">
      <c r="A367" t="str" s="8" cm="1">
        <f t="array" ref="A367">"+919999610063"</f>
        <v>+919999610063</v>
      </c>
      <c r="B367" s="9"/>
      <c r="C367" s="10"/>
      <c r="D367" s="10"/>
      <c r="E367" s="10"/>
    </row>
    <row r="368" ht="20.05" customHeight="1">
      <c r="A368" t="str" s="8" cm="1">
        <f t="array" ref="A368">"+919811759021"</f>
        <v>+919811759021</v>
      </c>
      <c r="B368" s="9"/>
      <c r="C368" s="10"/>
      <c r="D368" s="10"/>
      <c r="E368" s="10"/>
    </row>
    <row r="369" ht="20.05" customHeight="1">
      <c r="A369" t="str" s="8" cm="1">
        <f t="array" ref="A369">"+919810333833"</f>
        <v>+919810333833</v>
      </c>
      <c r="B369" s="9"/>
      <c r="C369" s="10"/>
      <c r="D369" s="10"/>
      <c r="E369" s="10"/>
    </row>
    <row r="370" ht="20.05" customHeight="1">
      <c r="A370" t="str" s="8" cm="1">
        <f t="array" ref="A370">"+919891290360"</f>
        <v>+919891290360</v>
      </c>
      <c r="B370" s="9"/>
      <c r="C370" s="10"/>
      <c r="D370" s="10"/>
      <c r="E370" s="10"/>
    </row>
    <row r="371" ht="20.05" customHeight="1">
      <c r="A371" t="str" s="8" cm="1">
        <f t="array" ref="A371">"+919871426354"</f>
        <v>+919871426354</v>
      </c>
      <c r="B371" s="9"/>
      <c r="C371" s="10"/>
      <c r="D371" s="10"/>
      <c r="E371" s="10"/>
    </row>
    <row r="372" ht="20.05" customHeight="1">
      <c r="A372" t="str" s="8" cm="1">
        <f t="array" ref="A372">"+919899778849"</f>
        <v>+919899778849</v>
      </c>
      <c r="B372" s="9"/>
      <c r="C372" s="10"/>
      <c r="D372" s="10"/>
      <c r="E372" s="10"/>
    </row>
    <row r="373" ht="20.05" customHeight="1">
      <c r="A373" t="str" s="8" cm="1">
        <f t="array" ref="A373">"+919711333823"</f>
        <v>+919711333823</v>
      </c>
      <c r="B373" s="9"/>
      <c r="C373" s="10"/>
      <c r="D373" s="10"/>
      <c r="E373" s="10"/>
    </row>
    <row r="374" ht="20.05" customHeight="1">
      <c r="A374" t="str" s="8" cm="1">
        <f t="array" ref="A374">"+919811275200"</f>
        <v>+919811275200</v>
      </c>
      <c r="B374" s="9"/>
      <c r="C374" s="10"/>
      <c r="D374" s="10"/>
      <c r="E374" s="10"/>
    </row>
    <row r="375" ht="20.05" customHeight="1">
      <c r="A375" t="str" s="8" cm="1">
        <f t="array" ref="A375">"+919810997735"</f>
        <v>+919810997735</v>
      </c>
      <c r="B375" s="9"/>
      <c r="C375" s="10"/>
      <c r="D375" s="10"/>
      <c r="E375" s="10"/>
    </row>
    <row r="376" ht="20.05" customHeight="1">
      <c r="A376" t="str" s="8" cm="1">
        <f t="array" ref="A376">"+919899333752"</f>
        <v>+919899333752</v>
      </c>
      <c r="B376" s="9"/>
      <c r="C376" s="10"/>
      <c r="D376" s="10"/>
      <c r="E376" s="10"/>
    </row>
    <row r="377" ht="20.05" customHeight="1">
      <c r="A377" t="str" s="8" cm="1">
        <f t="array" ref="A377">"+919811177616"</f>
        <v>+919811177616</v>
      </c>
      <c r="B377" s="9"/>
      <c r="C377" s="10"/>
      <c r="D377" s="10"/>
      <c r="E377" s="10"/>
    </row>
    <row r="378" ht="20.05" customHeight="1">
      <c r="A378" t="str" s="8" cm="1">
        <f t="array" ref="A378">"+919810039341"</f>
        <v>+919810039341</v>
      </c>
      <c r="B378" s="9"/>
      <c r="C378" s="10"/>
      <c r="D378" s="10"/>
      <c r="E378" s="10"/>
    </row>
    <row r="379" ht="20.05" customHeight="1">
      <c r="A379" t="str" s="8" cm="1">
        <f t="array" ref="A379">"+919871193883"</f>
        <v>+919871193883</v>
      </c>
      <c r="B379" s="9"/>
      <c r="C379" s="10"/>
      <c r="D379" s="10"/>
      <c r="E379" s="10"/>
    </row>
    <row r="380" ht="20.05" customHeight="1">
      <c r="A380" t="str" s="8" cm="1">
        <f t="array" ref="A380">"+919811996603"</f>
        <v>+919811996603</v>
      </c>
      <c r="B380" s="9"/>
      <c r="C380" s="10"/>
      <c r="D380" s="10"/>
      <c r="E380" s="10"/>
    </row>
    <row r="381" ht="20.05" customHeight="1">
      <c r="A381" t="str" s="8" cm="1">
        <f t="array" ref="A381">"+919911938733"</f>
        <v>+919911938733</v>
      </c>
      <c r="B381" s="9"/>
      <c r="C381" s="10"/>
      <c r="D381" s="10"/>
      <c r="E381" s="10"/>
    </row>
    <row r="382" ht="20.05" customHeight="1">
      <c r="A382" t="str" s="8" cm="1">
        <f t="array" ref="A382">"+919811369903"</f>
        <v>+919811369903</v>
      </c>
      <c r="B382" s="9"/>
      <c r="C382" s="10"/>
      <c r="D382" s="10"/>
      <c r="E382" s="10"/>
    </row>
    <row r="383" ht="20.05" customHeight="1">
      <c r="A383" t="str" s="8" cm="1">
        <f t="array" ref="A383">"+919999107014"</f>
        <v>+919999107014</v>
      </c>
      <c r="B383" s="9"/>
      <c r="C383" s="10"/>
      <c r="D383" s="10"/>
      <c r="E383" s="10"/>
    </row>
    <row r="384" ht="20.05" customHeight="1">
      <c r="A384" t="str" s="8" cm="1">
        <f t="array" ref="A384">"+919818644518"</f>
        <v>+919818644518</v>
      </c>
      <c r="B384" s="9"/>
      <c r="C384" s="10"/>
      <c r="D384" s="10"/>
      <c r="E384" s="10"/>
    </row>
    <row r="385" ht="20.05" customHeight="1">
      <c r="A385" t="str" s="8" cm="1">
        <f t="array" ref="A385">"+919311301312"</f>
        <v>+919311301312</v>
      </c>
      <c r="B385" s="9"/>
      <c r="C385" s="10"/>
      <c r="D385" s="10"/>
      <c r="E385" s="10"/>
    </row>
    <row r="386" ht="20.05" customHeight="1">
      <c r="A386" t="str" s="8" cm="1">
        <f t="array" ref="A386">"+919811566066"</f>
        <v>+919811566066</v>
      </c>
      <c r="B386" s="9"/>
      <c r="C386" s="10"/>
      <c r="D386" s="10"/>
      <c r="E386" s="10"/>
    </row>
    <row r="387" ht="20.05" customHeight="1">
      <c r="A387" t="str" s="8" cm="1">
        <f t="array" ref="A387">"+919891362473"</f>
        <v>+919891362473</v>
      </c>
      <c r="B387" s="9"/>
      <c r="C387" s="10"/>
      <c r="D387" s="10"/>
      <c r="E387" s="10"/>
    </row>
    <row r="388" ht="20.05" customHeight="1">
      <c r="A388" t="str" s="8" cm="1">
        <f t="array" ref="A388">"+919810008210"</f>
        <v>+919810008210</v>
      </c>
      <c r="B388" s="9"/>
      <c r="C388" s="10"/>
      <c r="D388" s="10"/>
      <c r="E388" s="10"/>
    </row>
    <row r="389" ht="20.05" customHeight="1">
      <c r="A389" t="str" s="8" cm="1">
        <f t="array" ref="A389">"+919810018744"</f>
        <v>+919810018744</v>
      </c>
      <c r="B389" s="9"/>
      <c r="C389" s="10"/>
      <c r="D389" s="10"/>
      <c r="E389" s="10"/>
    </row>
    <row r="390" ht="20.05" customHeight="1">
      <c r="A390" t="str" s="8" cm="1">
        <f t="array" ref="A390">"+919015325855"</f>
        <v>+919015325855</v>
      </c>
      <c r="B390" s="9"/>
      <c r="C390" s="10"/>
      <c r="D390" s="10"/>
      <c r="E390" s="10"/>
    </row>
    <row r="391" ht="20.05" customHeight="1">
      <c r="A391" t="str" s="8" cm="1">
        <f t="array" ref="A391">"+919818533696"</f>
        <v>+919818533696</v>
      </c>
      <c r="B391" s="9"/>
      <c r="C391" s="10"/>
      <c r="D391" s="10"/>
      <c r="E391" s="10"/>
    </row>
    <row r="392" ht="20.05" customHeight="1">
      <c r="A392" t="str" s="8" cm="1">
        <f t="array" ref="A392">"+919999324321"</f>
        <v>+919999324321</v>
      </c>
      <c r="B392" s="9"/>
      <c r="C392" s="10"/>
      <c r="D392" s="10"/>
      <c r="E392" s="10"/>
    </row>
    <row r="393" ht="20.05" customHeight="1">
      <c r="A393" t="str" s="8" cm="1">
        <f t="array" ref="A393">"+919910813111"</f>
        <v>+919910813111</v>
      </c>
      <c r="B393" s="9"/>
      <c r="C393" s="10"/>
      <c r="D393" s="10"/>
      <c r="E393" s="10"/>
    </row>
    <row r="394" ht="20.05" customHeight="1">
      <c r="A394" t="str" s="8" cm="1">
        <f t="array" ref="A394">"+919810014153"</f>
        <v>+919810014153</v>
      </c>
      <c r="B394" s="9"/>
      <c r="C394" s="10"/>
      <c r="D394" s="10"/>
      <c r="E394" s="10"/>
    </row>
    <row r="395" ht="20.05" customHeight="1">
      <c r="A395" t="str" s="8" cm="1">
        <f t="array" ref="A395">"+919312603488"</f>
        <v>+919312603488</v>
      </c>
      <c r="B395" s="9"/>
      <c r="C395" s="10"/>
      <c r="D395" s="10"/>
      <c r="E395" s="10"/>
    </row>
    <row r="396" ht="20.05" customHeight="1">
      <c r="A396" t="str" s="8" cm="1">
        <f t="array" ref="A396">"+919811695899"</f>
        <v>+919811695899</v>
      </c>
      <c r="B396" s="9"/>
      <c r="C396" s="10"/>
      <c r="D396" s="10"/>
      <c r="E396" s="10"/>
    </row>
    <row r="397" ht="20.05" customHeight="1">
      <c r="A397" t="str" s="8" cm="1">
        <f t="array" ref="A397">"+918053130991"</f>
        <v>+918053130991</v>
      </c>
      <c r="B397" s="9"/>
      <c r="C397" s="10"/>
      <c r="D397" s="10"/>
      <c r="E397" s="10"/>
    </row>
    <row r="398" ht="20.05" customHeight="1">
      <c r="A398" t="str" s="8" cm="1">
        <f t="array" ref="A398">"+919311364451"</f>
        <v>+919311364451</v>
      </c>
      <c r="B398" s="9"/>
      <c r="C398" s="10"/>
      <c r="D398" s="10"/>
      <c r="E398" s="10"/>
    </row>
    <row r="399" ht="20.05" customHeight="1">
      <c r="A399" t="str" s="8" cm="1">
        <f t="array" ref="A399">"+918130294226"</f>
        <v>+918130294226</v>
      </c>
      <c r="B399" s="9"/>
      <c r="C399" s="10"/>
      <c r="D399" s="10"/>
      <c r="E399" s="10"/>
    </row>
    <row r="400" ht="20.05" customHeight="1">
      <c r="A400" t="str" s="8" cm="1">
        <f t="array" ref="A400">"+919910493746"</f>
        <v>+919910493746</v>
      </c>
      <c r="B400" s="9"/>
      <c r="C400" s="10"/>
      <c r="D400" s="10"/>
      <c r="E400" s="10"/>
    </row>
    <row r="401" ht="20.05" customHeight="1">
      <c r="A401" t="str" s="8" cm="1">
        <f t="array" ref="A401">"+919876779310"</f>
        <v>+919876779310</v>
      </c>
      <c r="B401" s="9"/>
      <c r="C401" s="10"/>
      <c r="D401" s="10"/>
      <c r="E401" s="10"/>
    </row>
    <row r="402" ht="20.05" customHeight="1">
      <c r="A402" t="str" s="8" cm="1">
        <f t="array" ref="A402">"+919811225517"</f>
        <v>+919811225517</v>
      </c>
      <c r="B402" s="9"/>
      <c r="C402" s="10"/>
      <c r="D402" s="10"/>
      <c r="E402" s="10"/>
    </row>
    <row r="403" ht="20.05" customHeight="1">
      <c r="A403" t="str" s="8" cm="1">
        <f t="array" ref="A403">"+919899369539"</f>
        <v>+919899369539</v>
      </c>
      <c r="B403" s="9"/>
      <c r="C403" s="10"/>
      <c r="D403" s="10"/>
      <c r="E403" s="10"/>
    </row>
    <row r="404" ht="20.05" customHeight="1">
      <c r="A404" t="str" s="8" cm="1">
        <f t="array" ref="A404">"+919350178718"</f>
        <v>+919350178718</v>
      </c>
      <c r="B404" s="9"/>
      <c r="C404" s="10"/>
      <c r="D404" s="10"/>
      <c r="E404" s="10"/>
    </row>
    <row r="405" ht="20.05" customHeight="1">
      <c r="A405" t="str" s="8" cm="1">
        <f t="array" ref="A405">"+919811119884"</f>
        <v>+919811119884</v>
      </c>
      <c r="B405" s="9"/>
      <c r="C405" s="10"/>
      <c r="D405" s="10"/>
      <c r="E405" s="10"/>
    </row>
    <row r="406" ht="20.05" customHeight="1">
      <c r="A406" t="str" s="8" cm="1">
        <f t="array" ref="A406">"+919911076342"</f>
        <v>+919911076342</v>
      </c>
      <c r="B406" s="9"/>
      <c r="C406" s="10"/>
      <c r="D406" s="10"/>
      <c r="E406" s="10"/>
    </row>
    <row r="407" ht="20.05" customHeight="1">
      <c r="A407" t="str" s="8" cm="1">
        <f t="array" ref="A407">"+919810969791"</f>
        <v>+919810969791</v>
      </c>
      <c r="B407" s="9"/>
      <c r="C407" s="10"/>
      <c r="D407" s="10"/>
      <c r="E407" s="10"/>
    </row>
    <row r="408" ht="20.05" customHeight="1">
      <c r="A408" t="str" s="8" cm="1">
        <f t="array" ref="A408">"+919811474826"</f>
        <v>+919811474826</v>
      </c>
      <c r="B408" s="9"/>
      <c r="C408" s="10"/>
      <c r="D408" s="10"/>
      <c r="E408" s="10"/>
    </row>
    <row r="409" ht="20.05" customHeight="1">
      <c r="A409" t="str" s="8" cm="1">
        <f t="array" ref="A409">"+919999861434"</f>
        <v>+919999861434</v>
      </c>
      <c r="B409" s="9"/>
      <c r="C409" s="10"/>
      <c r="D409" s="10"/>
      <c r="E409" s="10"/>
    </row>
    <row r="410" ht="20.05" customHeight="1">
      <c r="A410" t="str" s="8" cm="1">
        <f t="array" ref="A410">"+919873406108"</f>
        <v>+919873406108</v>
      </c>
      <c r="B410" s="9"/>
      <c r="C410" s="10"/>
      <c r="D410" s="10"/>
      <c r="E410" s="10"/>
    </row>
    <row r="411" ht="20.05" customHeight="1">
      <c r="A411" t="str" s="8" cm="1">
        <f t="array" ref="A411">"+919818486535"</f>
        <v>+919818486535</v>
      </c>
      <c r="B411" s="9"/>
      <c r="C411" s="10"/>
      <c r="D411" s="10"/>
      <c r="E411" s="10"/>
    </row>
    <row r="412" ht="20.05" customHeight="1">
      <c r="A412" t="str" s="8" cm="1">
        <f t="array" ref="A412">"+919810436951"</f>
        <v>+919810436951</v>
      </c>
      <c r="B412" s="9"/>
      <c r="C412" s="10"/>
      <c r="D412" s="10"/>
      <c r="E412" s="10"/>
    </row>
    <row r="413" ht="20.05" customHeight="1">
      <c r="A413" t="str" s="8" cm="1">
        <f t="array" ref="A413">"+919213495400"</f>
        <v>+919213495400</v>
      </c>
      <c r="B413" s="9"/>
      <c r="C413" s="10"/>
      <c r="D413" s="10"/>
      <c r="E413" s="10"/>
    </row>
    <row r="414" ht="20.05" customHeight="1">
      <c r="A414" t="str" s="8" cm="1">
        <f t="array" ref="A414">"+919899989605"</f>
        <v>+919899989605</v>
      </c>
      <c r="B414" s="9"/>
      <c r="C414" s="10"/>
      <c r="D414" s="10"/>
      <c r="E414" s="10"/>
    </row>
    <row r="415" ht="20.05" customHeight="1">
      <c r="A415" t="str" s="8" cm="1">
        <f t="array" ref="A415">"+919555998951"</f>
        <v>+919555998951</v>
      </c>
      <c r="B415" s="9"/>
      <c r="C415" s="10"/>
      <c r="D415" s="10"/>
      <c r="E415" s="10"/>
    </row>
    <row r="416" ht="20.05" customHeight="1">
      <c r="A416" t="str" s="8" cm="1">
        <f t="array" ref="A416">"+919871780050"</f>
        <v>+919871780050</v>
      </c>
      <c r="B416" s="9"/>
      <c r="C416" s="10"/>
      <c r="D416" s="10"/>
      <c r="E416" s="10"/>
    </row>
    <row r="417" ht="20.05" customHeight="1">
      <c r="A417" t="str" s="8" cm="1">
        <f t="array" ref="A417">"+919999001260"</f>
        <v>+919999001260</v>
      </c>
      <c r="B417" s="9"/>
      <c r="C417" s="10"/>
      <c r="D417" s="10"/>
      <c r="E417" s="10"/>
    </row>
    <row r="418" ht="20.05" customHeight="1">
      <c r="A418" t="str" s="8" cm="1">
        <f t="array" ref="A418">"+919711109454"</f>
        <v>+919711109454</v>
      </c>
      <c r="B418" s="9"/>
      <c r="C418" s="10"/>
      <c r="D418" s="10"/>
      <c r="E418" s="10"/>
    </row>
    <row r="419" ht="20.05" customHeight="1">
      <c r="A419" t="str" s="8" cm="1">
        <f t="array" ref="A419">"+919350144632"</f>
        <v>+919350144632</v>
      </c>
      <c r="B419" s="9"/>
      <c r="C419" s="10"/>
      <c r="D419" s="10"/>
      <c r="E419" s="10"/>
    </row>
    <row r="420" ht="20.05" customHeight="1">
      <c r="A420" t="str" s="8" cm="1">
        <f t="array" ref="A420">"+919711576588"</f>
        <v>+919711576588</v>
      </c>
      <c r="B420" s="9"/>
      <c r="C420" s="10"/>
      <c r="D420" s="10"/>
      <c r="E420" s="10"/>
    </row>
    <row r="421" ht="20.05" customHeight="1">
      <c r="A421" t="str" s="8" cm="1">
        <f t="array" ref="A421">"+919811208960"</f>
        <v>+919811208960</v>
      </c>
      <c r="B421" s="9"/>
      <c r="C421" s="10"/>
      <c r="D421" s="10"/>
      <c r="E421" s="10"/>
    </row>
    <row r="422" ht="20.05" customHeight="1">
      <c r="A422" t="str" s="8" cm="1">
        <f t="array" ref="A422">"+919717259565"</f>
        <v>+919717259565</v>
      </c>
      <c r="B422" s="9"/>
      <c r="C422" s="10"/>
      <c r="D422" s="10"/>
      <c r="E422" s="10"/>
    </row>
    <row r="423" ht="20.05" customHeight="1">
      <c r="A423" t="str" s="8" cm="1">
        <f t="array" ref="A423">"+919873341609"</f>
        <v>+919873341609</v>
      </c>
      <c r="B423" s="9"/>
      <c r="C423" s="10"/>
      <c r="D423" s="10"/>
      <c r="E423" s="10"/>
    </row>
    <row r="424" ht="20.05" customHeight="1">
      <c r="A424" t="str" s="8" cm="1">
        <f t="array" ref="A424">"+919810634309"</f>
        <v>+919810634309</v>
      </c>
      <c r="B424" s="9"/>
      <c r="C424" s="10"/>
      <c r="D424" s="10"/>
      <c r="E424" s="10"/>
    </row>
    <row r="425" ht="20.05" customHeight="1">
      <c r="A425" t="str" s="8" cm="1">
        <f t="array" ref="A425">"+919871897722"</f>
        <v>+919871897722</v>
      </c>
      <c r="B425" s="9"/>
      <c r="C425" s="10"/>
      <c r="D425" s="10"/>
      <c r="E425" s="10"/>
    </row>
    <row r="426" ht="20.05" customHeight="1">
      <c r="A426" t="str" s="8" cm="1">
        <f t="array" ref="A426">"+919818047651"</f>
        <v>+919818047651</v>
      </c>
      <c r="B426" s="9"/>
      <c r="C426" s="10"/>
      <c r="D426" s="10"/>
      <c r="E426" s="10"/>
    </row>
    <row r="427" ht="20.05" customHeight="1">
      <c r="A427" t="str" s="8" cm="1">
        <f t="array" ref="A427">"+919990565494"</f>
        <v>+919990565494</v>
      </c>
      <c r="B427" s="9"/>
      <c r="C427" s="10"/>
      <c r="D427" s="10"/>
      <c r="E427" s="10"/>
    </row>
    <row r="428" ht="20.05" customHeight="1">
      <c r="A428" t="str" s="8" cm="1">
        <f t="array" ref="A428">"+919953114411"</f>
        <v>+919953114411</v>
      </c>
      <c r="B428" s="9"/>
      <c r="C428" s="10"/>
      <c r="D428" s="10"/>
      <c r="E428" s="10"/>
    </row>
    <row r="429" ht="20.05" customHeight="1">
      <c r="A429" t="str" s="8" cm="1">
        <f t="array" ref="A429">"+919971082424"</f>
        <v>+919971082424</v>
      </c>
      <c r="B429" s="9"/>
      <c r="C429" s="10"/>
      <c r="D429" s="10"/>
      <c r="E429" s="10"/>
    </row>
    <row r="430" ht="20.05" customHeight="1">
      <c r="A430" t="str" s="8" cm="1">
        <f t="array" ref="A430">"+919910065449"</f>
        <v>+919910065449</v>
      </c>
      <c r="B430" s="9"/>
      <c r="C430" s="10"/>
      <c r="D430" s="10"/>
      <c r="E430" s="10"/>
    </row>
    <row r="431" ht="20.05" customHeight="1">
      <c r="A431" t="str" s="8" cm="1">
        <f t="array" ref="A431">"+919911569096"</f>
        <v>+919911569096</v>
      </c>
      <c r="B431" s="9"/>
      <c r="C431" s="10"/>
      <c r="D431" s="10"/>
      <c r="E431" s="10"/>
    </row>
    <row r="432" ht="20.05" customHeight="1">
      <c r="A432" t="str" s="8" cm="1">
        <f t="array" ref="A432">"+919311398899"</f>
        <v>+919311398899</v>
      </c>
      <c r="B432" s="9"/>
      <c r="C432" s="10"/>
      <c r="D432" s="10"/>
      <c r="E432" s="10"/>
    </row>
    <row r="433" ht="20.05" customHeight="1">
      <c r="A433" t="str" s="8" cm="1">
        <f t="array" ref="A433">"+919811170636"</f>
        <v>+919811170636</v>
      </c>
      <c r="B433" s="9"/>
      <c r="C433" s="10"/>
      <c r="D433" s="10"/>
      <c r="E433" s="10"/>
    </row>
    <row r="434" ht="20.05" customHeight="1">
      <c r="A434" t="str" s="8" cm="1">
        <f t="array" ref="A434">"+919971905950"</f>
        <v>+919971905950</v>
      </c>
      <c r="B434" s="9"/>
      <c r="C434" s="10"/>
      <c r="D434" s="10"/>
      <c r="E434" s="10"/>
    </row>
    <row r="435" ht="20.05" customHeight="1">
      <c r="A435" t="str" s="8" cm="1">
        <f t="array" ref="A435">"+919991579625"</f>
        <v>+919991579625</v>
      </c>
      <c r="B435" s="9"/>
      <c r="C435" s="10"/>
      <c r="D435" s="10"/>
      <c r="E435" s="10"/>
    </row>
    <row r="436" ht="20.05" customHeight="1">
      <c r="A436" t="str" s="8" cm="1">
        <f t="array" ref="A436">"+919872963067"</f>
        <v>+919872963067</v>
      </c>
      <c r="B436" s="9"/>
      <c r="C436" s="10"/>
      <c r="D436" s="10"/>
      <c r="E436" s="10"/>
    </row>
    <row r="437" ht="20.05" customHeight="1">
      <c r="A437" t="str" s="8" cm="1">
        <f t="array" ref="A437">"+919971738764"</f>
        <v>+919971738764</v>
      </c>
      <c r="B437" s="9"/>
      <c r="C437" s="10"/>
      <c r="D437" s="10"/>
      <c r="E437" s="10"/>
    </row>
    <row r="438" ht="20.05" customHeight="1">
      <c r="A438" t="str" s="8" cm="1">
        <f t="array" ref="A438">"+919911965501"</f>
        <v>+919911965501</v>
      </c>
      <c r="B438" s="9"/>
      <c r="C438" s="10"/>
      <c r="D438" s="10"/>
      <c r="E438" s="10"/>
    </row>
    <row r="439" ht="20.05" customHeight="1">
      <c r="A439" t="str" s="8" cm="1">
        <f t="array" ref="A439">"+919313858945"</f>
        <v>+919313858945</v>
      </c>
      <c r="B439" s="9"/>
      <c r="C439" s="10"/>
      <c r="D439" s="10"/>
      <c r="E439" s="10"/>
    </row>
    <row r="440" ht="20.05" customHeight="1">
      <c r="A440" t="str" s="8" cm="1">
        <f t="array" ref="A440">"+919212269993"</f>
        <v>+919212269993</v>
      </c>
      <c r="B440" s="9"/>
      <c r="C440" s="10"/>
      <c r="D440" s="10"/>
      <c r="E440" s="10"/>
    </row>
    <row r="441" ht="20.05" customHeight="1">
      <c r="A441" t="str" s="8" cm="1">
        <f t="array" ref="A441">"+919999950603"</f>
        <v>+919999950603</v>
      </c>
      <c r="B441" s="9"/>
      <c r="C441" s="10"/>
      <c r="D441" s="10"/>
      <c r="E441" s="10"/>
    </row>
    <row r="442" ht="20.05" customHeight="1">
      <c r="A442" t="str" s="8" cm="1">
        <f t="array" ref="A442">"+919873139891"</f>
        <v>+919873139891</v>
      </c>
      <c r="B442" s="9"/>
      <c r="C442" s="10"/>
      <c r="D442" s="10"/>
      <c r="E442" s="10"/>
    </row>
    <row r="443" ht="20.05" customHeight="1">
      <c r="A443" t="str" s="8" cm="1">
        <f t="array" ref="A443">"+919873701559"</f>
        <v>+919873701559</v>
      </c>
      <c r="B443" s="9"/>
      <c r="C443" s="10"/>
      <c r="D443" s="10"/>
      <c r="E443" s="10"/>
    </row>
    <row r="444" ht="20.05" customHeight="1">
      <c r="A444" t="str" s="8" cm="1">
        <f t="array" ref="A444">"+919999771703"</f>
        <v>+919999771703</v>
      </c>
      <c r="B444" s="9"/>
      <c r="C444" s="10"/>
      <c r="D444" s="10"/>
      <c r="E444" s="10"/>
    </row>
    <row r="445" ht="20.05" customHeight="1">
      <c r="A445" t="str" s="8" cm="1">
        <f t="array" ref="A445">"+919899671392"</f>
        <v>+919899671392</v>
      </c>
      <c r="B445" s="9"/>
      <c r="C445" s="10"/>
      <c r="D445" s="10"/>
      <c r="E445" s="10"/>
    </row>
    <row r="446" ht="20.05" customHeight="1">
      <c r="A446" t="str" s="8" cm="1">
        <f t="array" ref="A446">"+919811664776"</f>
        <v>+919811664776</v>
      </c>
      <c r="B446" s="9"/>
      <c r="C446" s="10"/>
      <c r="D446" s="10"/>
      <c r="E446" s="10"/>
    </row>
    <row r="447" ht="20.05" customHeight="1">
      <c r="A447" t="str" s="8" cm="1">
        <f t="array" ref="A447">"+919717222122"</f>
        <v>+919717222122</v>
      </c>
      <c r="B447" s="9"/>
      <c r="C447" s="10"/>
      <c r="D447" s="10"/>
      <c r="E447" s="10"/>
    </row>
    <row r="448" ht="20.05" customHeight="1">
      <c r="A448" t="str" s="8" cm="1">
        <f t="array" ref="A448">"+919810228641"</f>
        <v>+919810228641</v>
      </c>
      <c r="B448" s="9"/>
      <c r="C448" s="10"/>
      <c r="D448" s="10"/>
      <c r="E448" s="10"/>
    </row>
    <row r="449" ht="20.05" customHeight="1">
      <c r="A449" t="str" s="8" cm="1">
        <f t="array" ref="A449">"+919953899845"</f>
        <v>+919953899845</v>
      </c>
      <c r="B449" s="9"/>
      <c r="C449" s="10"/>
      <c r="D449" s="10"/>
      <c r="E449" s="10"/>
    </row>
    <row r="450" ht="20.05" customHeight="1">
      <c r="A450" t="str" s="8" cm="1">
        <f t="array" ref="A450">"+919818592354"</f>
        <v>+919818592354</v>
      </c>
      <c r="B450" s="9"/>
      <c r="C450" s="10"/>
      <c r="D450" s="10"/>
      <c r="E450" s="10"/>
    </row>
    <row r="451" ht="20.05" customHeight="1">
      <c r="A451" t="str" s="8" cm="1">
        <f t="array" ref="A451">"+919335953206"</f>
        <v>+919335953206</v>
      </c>
      <c r="B451" s="9"/>
      <c r="C451" s="10"/>
      <c r="D451" s="10"/>
      <c r="E451" s="10"/>
    </row>
    <row r="452" ht="20.05" customHeight="1">
      <c r="A452" t="str" s="8" cm="1">
        <f t="array" ref="A452">"+919871293396"</f>
        <v>+919871293396</v>
      </c>
      <c r="B452" s="9"/>
      <c r="C452" s="10"/>
      <c r="D452" s="10"/>
      <c r="E452" s="10"/>
    </row>
    <row r="453" ht="20.05" customHeight="1">
      <c r="A453" t="str" s="8" cm="1">
        <f t="array" ref="A453">"+919873319543"</f>
        <v>+919873319543</v>
      </c>
      <c r="B453" s="9"/>
      <c r="C453" s="10"/>
      <c r="D453" s="10"/>
      <c r="E453" s="10"/>
    </row>
    <row r="454" ht="20.05" customHeight="1">
      <c r="A454" t="str" s="8" cm="1">
        <f t="array" ref="A454">"+919810627337"</f>
        <v>+919810627337</v>
      </c>
      <c r="B454" s="9"/>
      <c r="C454" s="10"/>
      <c r="D454" s="10"/>
      <c r="E454" s="10"/>
    </row>
    <row r="455" ht="20.05" customHeight="1">
      <c r="A455" t="str" s="8" cm="1">
        <f t="array" ref="A455">"+919899761747"</f>
        <v>+919899761747</v>
      </c>
      <c r="B455" s="9"/>
      <c r="C455" s="10"/>
      <c r="D455" s="10"/>
      <c r="E455" s="10"/>
    </row>
    <row r="456" ht="20.05" customHeight="1">
      <c r="A456" t="str" s="8" cm="1">
        <f t="array" ref="A456">"+919350482281"</f>
        <v>+919350482281</v>
      </c>
      <c r="B456" s="9"/>
      <c r="C456" s="10"/>
      <c r="D456" s="10"/>
      <c r="E456" s="10"/>
    </row>
    <row r="457" ht="20.05" customHeight="1">
      <c r="A457" t="str" s="8" cm="1">
        <f t="array" ref="A457">"+919999994989"</f>
        <v>+919999994989</v>
      </c>
      <c r="B457" s="9"/>
      <c r="C457" s="10"/>
      <c r="D457" s="10"/>
      <c r="E457" s="10"/>
    </row>
    <row r="458" ht="20.05" customHeight="1">
      <c r="A458" t="str" s="8" cm="1">
        <f t="array" ref="A458">"+919999201744"</f>
        <v>+919999201744</v>
      </c>
      <c r="B458" s="9"/>
      <c r="C458" s="10"/>
      <c r="D458" s="10"/>
      <c r="E458" s="10"/>
    </row>
    <row r="459" ht="20.05" customHeight="1">
      <c r="A459" t="str" s="8" cm="1">
        <f t="array" ref="A459">"+919871495271"</f>
        <v>+919871495271</v>
      </c>
      <c r="B459" s="9"/>
      <c r="C459" s="10"/>
      <c r="D459" s="10"/>
      <c r="E459" s="10"/>
    </row>
    <row r="460" ht="20.05" customHeight="1">
      <c r="A460" t="str" s="8" cm="1">
        <f t="array" ref="A460">"+919899826813"</f>
        <v>+919899826813</v>
      </c>
      <c r="B460" s="9"/>
      <c r="C460" s="10"/>
      <c r="D460" s="10"/>
      <c r="E460" s="10"/>
    </row>
    <row r="461" ht="20.05" customHeight="1">
      <c r="A461" t="str" s="8" cm="1">
        <f t="array" ref="A461">"+919311197906"</f>
        <v>+919311197906</v>
      </c>
      <c r="B461" s="9"/>
      <c r="C461" s="10"/>
      <c r="D461" s="10"/>
      <c r="E461" s="10"/>
    </row>
    <row r="462" ht="20.05" customHeight="1">
      <c r="A462" t="str" s="8" cm="1">
        <f t="array" ref="A462">"+919927955999"</f>
        <v>+919927955999</v>
      </c>
      <c r="B462" s="9"/>
      <c r="C462" s="10"/>
      <c r="D462" s="10"/>
      <c r="E462" s="10"/>
    </row>
    <row r="463" ht="20.05" customHeight="1">
      <c r="A463" t="str" s="8" cm="1">
        <f t="array" ref="A463">"+919818245732"</f>
        <v>+919818245732</v>
      </c>
      <c r="B463" s="9"/>
      <c r="C463" s="10"/>
      <c r="D463" s="10"/>
      <c r="E463" s="10"/>
    </row>
    <row r="464" ht="20.05" customHeight="1">
      <c r="A464" t="str" s="8" cm="1">
        <f t="array" ref="A464">"+919810853836"</f>
        <v>+919810853836</v>
      </c>
      <c r="B464" s="9"/>
      <c r="C464" s="10"/>
      <c r="D464" s="10"/>
      <c r="E464" s="10"/>
    </row>
    <row r="465" ht="20.05" customHeight="1">
      <c r="A465" t="str" s="8" cm="1">
        <f t="array" ref="A465">"+919811807777"</f>
        <v>+919811807777</v>
      </c>
      <c r="B465" s="9"/>
      <c r="C465" s="10"/>
      <c r="D465" s="10"/>
      <c r="E465" s="10"/>
    </row>
    <row r="466" ht="20.05" customHeight="1">
      <c r="A466" t="str" s="8" cm="1">
        <f t="array" ref="A466">"+919650336415"</f>
        <v>+919650336415</v>
      </c>
      <c r="B466" s="9"/>
      <c r="C466" s="10"/>
      <c r="D466" s="10"/>
      <c r="E466" s="10"/>
    </row>
    <row r="467" ht="20.05" customHeight="1">
      <c r="A467" t="str" s="8" cm="1">
        <f t="array" ref="A467">"+919999689698"</f>
        <v>+919999689698</v>
      </c>
      <c r="B467" s="9"/>
      <c r="C467" s="10"/>
      <c r="D467" s="10"/>
      <c r="E467" s="10"/>
    </row>
    <row r="468" ht="20.05" customHeight="1">
      <c r="A468" t="str" s="8" cm="1">
        <f t="array" ref="A468">"+919811809824"</f>
        <v>+919811809824</v>
      </c>
      <c r="B468" s="9"/>
      <c r="C468" s="10"/>
      <c r="D468" s="10"/>
      <c r="E468" s="10"/>
    </row>
    <row r="469" ht="20.05" customHeight="1">
      <c r="A469" t="str" s="8" cm="1">
        <f t="array" ref="A469">"+919958760111"</f>
        <v>+919958760111</v>
      </c>
      <c r="B469" s="9"/>
      <c r="C469" s="10"/>
      <c r="D469" s="10"/>
      <c r="E469" s="10"/>
    </row>
    <row r="470" ht="20.05" customHeight="1">
      <c r="A470" t="str" s="8" cm="1">
        <f t="array" ref="A470">"+919999884032"</f>
        <v>+919999884032</v>
      </c>
      <c r="B470" s="9"/>
      <c r="C470" s="10"/>
      <c r="D470" s="10"/>
      <c r="E470" s="10"/>
    </row>
    <row r="471" ht="20.05" customHeight="1">
      <c r="A471" t="str" s="8" cm="1">
        <f t="array" ref="A471">"+919871426153"</f>
        <v>+919871426153</v>
      </c>
      <c r="B471" s="9"/>
      <c r="C471" s="10"/>
      <c r="D471" s="10"/>
      <c r="E471" s="10"/>
    </row>
    <row r="472" ht="20.05" customHeight="1">
      <c r="A472" t="str" s="8" cm="1">
        <f t="array" ref="A472">"+919818011940"</f>
        <v>+919818011940</v>
      </c>
      <c r="B472" s="9"/>
      <c r="C472" s="10"/>
      <c r="D472" s="10"/>
      <c r="E472" s="10"/>
    </row>
    <row r="473" ht="20.05" customHeight="1">
      <c r="A473" t="str" s="8" cm="1">
        <f t="array" ref="A473">"+919910790968"</f>
        <v>+919910790968</v>
      </c>
      <c r="B473" s="9"/>
      <c r="C473" s="10"/>
      <c r="D473" s="10"/>
      <c r="E473" s="10"/>
    </row>
    <row r="474" ht="20.05" customHeight="1">
      <c r="A474" t="str" s="8" cm="1">
        <f t="array" ref="A474">"+919818071076"</f>
        <v>+919818071076</v>
      </c>
      <c r="B474" s="9"/>
      <c r="C474" s="10"/>
      <c r="D474" s="10"/>
      <c r="E474" s="10"/>
    </row>
    <row r="475" ht="20.05" customHeight="1">
      <c r="A475" t="str" s="8" cm="1">
        <f t="array" ref="A475">"+919871399844"</f>
        <v>+919871399844</v>
      </c>
      <c r="B475" s="9"/>
      <c r="C475" s="10"/>
      <c r="D475" s="10"/>
      <c r="E475" s="10"/>
    </row>
    <row r="476" ht="20.05" customHeight="1">
      <c r="A476" t="str" s="8" cm="1">
        <f t="array" ref="A476">"+919911287909"</f>
        <v>+919911287909</v>
      </c>
      <c r="B476" s="9"/>
      <c r="C476" s="10"/>
      <c r="D476" s="10"/>
      <c r="E476" s="10"/>
    </row>
    <row r="477" ht="20.05" customHeight="1">
      <c r="A477" t="str" s="8" cm="1">
        <f t="array" ref="A477">"+919990801631"</f>
        <v>+919990801631</v>
      </c>
      <c r="B477" s="9"/>
      <c r="C477" s="10"/>
      <c r="D477" s="10"/>
      <c r="E477" s="10"/>
    </row>
    <row r="478" ht="20.05" customHeight="1">
      <c r="A478" t="str" s="8" cm="1">
        <f t="array" ref="A478">"+919988597951"</f>
        <v>+919988597951</v>
      </c>
      <c r="B478" s="9"/>
      <c r="C478" s="10"/>
      <c r="D478" s="10"/>
      <c r="E478" s="10"/>
    </row>
    <row r="479" ht="20.05" customHeight="1">
      <c r="A479" t="str" s="8" cm="1">
        <f t="array" ref="A479">"+919811865029"</f>
        <v>+919811865029</v>
      </c>
      <c r="B479" s="9"/>
      <c r="C479" s="10"/>
      <c r="D479" s="10"/>
      <c r="E479" s="10"/>
    </row>
    <row r="480" ht="20.05" customHeight="1">
      <c r="A480" t="str" s="8" cm="1">
        <f t="array" ref="A480">"+919310610028"</f>
        <v>+919310610028</v>
      </c>
      <c r="B480" s="9"/>
      <c r="C480" s="10"/>
      <c r="D480" s="10"/>
      <c r="E480" s="10"/>
    </row>
    <row r="481" ht="20.05" customHeight="1">
      <c r="A481" t="str" s="8" cm="1">
        <f t="array" ref="A481">"+919810022220"</f>
        <v>+919810022220</v>
      </c>
      <c r="B481" s="9"/>
      <c r="C481" s="10"/>
      <c r="D481" s="10"/>
      <c r="E481" s="10"/>
    </row>
    <row r="482" ht="20.05" customHeight="1">
      <c r="A482" t="str" s="8" cm="1">
        <f t="array" ref="A482">"+919871316626"</f>
        <v>+919871316626</v>
      </c>
      <c r="B482" s="9"/>
      <c r="C482" s="10"/>
      <c r="D482" s="10"/>
      <c r="E482" s="10"/>
    </row>
    <row r="483" ht="20.05" customHeight="1">
      <c r="A483" t="str" s="8" cm="1">
        <f t="array" ref="A483">"+919911319881"</f>
        <v>+919911319881</v>
      </c>
      <c r="B483" s="9"/>
      <c r="C483" s="10"/>
      <c r="D483" s="10"/>
      <c r="E483" s="10"/>
    </row>
    <row r="484" ht="20.05" customHeight="1">
      <c r="A484" t="str" s="8" cm="1">
        <f t="array" ref="A484">"+919911286086"</f>
        <v>+919911286086</v>
      </c>
      <c r="B484" s="9"/>
      <c r="C484" s="10"/>
      <c r="D484" s="10"/>
      <c r="E484" s="10"/>
    </row>
    <row r="485" ht="20.05" customHeight="1">
      <c r="A485" t="str" s="8" cm="1">
        <f t="array" ref="A485">"+919999304899"</f>
        <v>+919999304899</v>
      </c>
      <c r="B485" s="9"/>
      <c r="C485" s="10"/>
      <c r="D485" s="10"/>
      <c r="E485" s="10"/>
    </row>
    <row r="486" ht="20.05" customHeight="1">
      <c r="A486" t="str" s="8" cm="1">
        <f t="array" ref="A486">"+919717043357"</f>
        <v>+919717043357</v>
      </c>
      <c r="B486" s="9"/>
      <c r="C486" s="10"/>
      <c r="D486" s="10"/>
      <c r="E486" s="10"/>
    </row>
    <row r="487" ht="20.05" customHeight="1">
      <c r="A487" t="str" s="8" cm="1">
        <f t="array" ref="A487">"+919810511140"</f>
        <v>+919810511140</v>
      </c>
      <c r="B487" s="9"/>
      <c r="C487" s="10"/>
      <c r="D487" s="10"/>
      <c r="E487" s="10"/>
    </row>
    <row r="488" ht="20.05" customHeight="1">
      <c r="A488" t="str" s="8" cm="1">
        <f t="array" ref="A488">"+919910360208"</f>
        <v>+919910360208</v>
      </c>
      <c r="B488" s="9"/>
      <c r="C488" s="10"/>
      <c r="D488" s="10"/>
      <c r="E488" s="10"/>
    </row>
    <row r="489" ht="20.05" customHeight="1">
      <c r="A489" t="str" s="8" cm="1">
        <f t="array" ref="A489">"+919999981368"</f>
        <v>+919999981368</v>
      </c>
      <c r="B489" s="9"/>
      <c r="C489" s="10"/>
      <c r="D489" s="10"/>
      <c r="E489" s="10"/>
    </row>
    <row r="490" ht="20.05" customHeight="1">
      <c r="A490" t="str" s="8" cm="1">
        <f t="array" ref="A490">"+919990124214"</f>
        <v>+919990124214</v>
      </c>
      <c r="B490" s="9"/>
      <c r="C490" s="10"/>
      <c r="D490" s="10"/>
      <c r="E490" s="10"/>
    </row>
    <row r="491" ht="20.05" customHeight="1">
      <c r="A491" t="str" s="8" cm="1">
        <f t="array" ref="A491">"+919873671339"</f>
        <v>+919873671339</v>
      </c>
      <c r="B491" s="9"/>
      <c r="C491" s="10"/>
      <c r="D491" s="10"/>
      <c r="E491" s="10"/>
    </row>
    <row r="492" ht="20.05" customHeight="1">
      <c r="A492" t="str" s="8" cm="1">
        <f t="array" ref="A492">"+919818918041"</f>
        <v>+919818918041</v>
      </c>
      <c r="B492" s="9"/>
      <c r="C492" s="10"/>
      <c r="D492" s="10"/>
      <c r="E492" s="10"/>
    </row>
    <row r="493" ht="20.05" customHeight="1">
      <c r="A493" t="str" s="8" cm="1">
        <f t="array" ref="A493">"+919718215373"</f>
        <v>+919718215373</v>
      </c>
      <c r="B493" s="9"/>
      <c r="C493" s="10"/>
      <c r="D493" s="10"/>
      <c r="E493" s="10"/>
    </row>
    <row r="494" ht="20.05" customHeight="1">
      <c r="A494" t="str" s="8" cm="1">
        <f t="array" ref="A494">"+919873640827"</f>
        <v>+919873640827</v>
      </c>
      <c r="B494" s="9"/>
      <c r="C494" s="10"/>
      <c r="D494" s="10"/>
      <c r="E494" s="10"/>
    </row>
    <row r="495" ht="20.05" customHeight="1">
      <c r="A495" t="str" s="8" cm="1">
        <f t="array" ref="A495">"+919810067621"</f>
        <v>+919810067621</v>
      </c>
      <c r="B495" s="9"/>
      <c r="C495" s="10"/>
      <c r="D495" s="10"/>
      <c r="E495" s="10"/>
    </row>
    <row r="496" ht="20.05" customHeight="1">
      <c r="A496" t="str" s="8" cm="1">
        <f t="array" ref="A496">"+919555390387"</f>
        <v>+919555390387</v>
      </c>
      <c r="B496" s="9"/>
      <c r="C496" s="10"/>
      <c r="D496" s="10"/>
      <c r="E496" s="10"/>
    </row>
    <row r="497" ht="20.05" customHeight="1">
      <c r="A497" t="str" s="8" cm="1">
        <f t="array" ref="A497">"+919910380338"</f>
        <v>+919910380338</v>
      </c>
      <c r="B497" s="9"/>
      <c r="C497" s="10"/>
      <c r="D497" s="10"/>
      <c r="E497" s="10"/>
    </row>
    <row r="498" ht="20.05" customHeight="1">
      <c r="A498" t="str" s="8" cm="1">
        <f t="array" ref="A498">"+919718103019"</f>
        <v>+919718103019</v>
      </c>
      <c r="B498" s="9"/>
      <c r="C498" s="10"/>
      <c r="D498" s="10"/>
      <c r="E498" s="10"/>
    </row>
    <row r="499" ht="20.05" customHeight="1">
      <c r="A499" t="str" s="8" cm="1">
        <f t="array" ref="A499">"+919911744700"</f>
        <v>+919911744700</v>
      </c>
      <c r="B499" s="9"/>
      <c r="C499" s="10"/>
      <c r="D499" s="10"/>
      <c r="E499" s="10"/>
    </row>
    <row r="500" ht="20.05" customHeight="1">
      <c r="A500" t="str" s="8" cm="1">
        <f t="array" ref="A500">"+919355669927"</f>
        <v>+919355669927</v>
      </c>
      <c r="B500" s="9"/>
      <c r="C500" s="10"/>
      <c r="D500" s="10"/>
      <c r="E500" s="10"/>
    </row>
    <row r="501" ht="20.05" customHeight="1">
      <c r="A501" t="str" s="8" cm="1">
        <f t="array" ref="A501">"+919891753305"</f>
        <v>+919891753305</v>
      </c>
      <c r="B501" s="9"/>
      <c r="C501" s="10"/>
      <c r="D501" s="10"/>
      <c r="E501" s="10"/>
    </row>
    <row r="502" ht="20.05" customHeight="1">
      <c r="A502" t="str" s="8" cm="1">
        <f t="array" ref="A502">"+919891690907"</f>
        <v>+919891690907</v>
      </c>
      <c r="B502" s="9"/>
      <c r="C502" s="10"/>
      <c r="D502" s="10"/>
      <c r="E502" s="10"/>
    </row>
    <row r="503" ht="20.05" customHeight="1">
      <c r="A503" t="str" s="8" cm="1">
        <f t="array" ref="A503">"+919310864345"</f>
        <v>+919310864345</v>
      </c>
      <c r="B503" s="9"/>
      <c r="C503" s="10"/>
      <c r="D503" s="10"/>
      <c r="E503" s="10"/>
    </row>
    <row r="504" ht="20.05" customHeight="1">
      <c r="A504" t="str" s="8" cm="1">
        <f t="array" ref="A504">"+919718401409"</f>
        <v>+919718401409</v>
      </c>
      <c r="B504" s="9"/>
      <c r="C504" s="10"/>
      <c r="D504" s="10"/>
      <c r="E504" s="10"/>
    </row>
    <row r="505" ht="20.05" customHeight="1">
      <c r="A505" t="str" s="8" cm="1">
        <f t="array" ref="A505">"+919210519038"</f>
        <v>+919210519038</v>
      </c>
      <c r="B505" s="9"/>
      <c r="C505" s="10"/>
      <c r="D505" s="10"/>
      <c r="E505" s="10"/>
    </row>
    <row r="506" ht="20.05" customHeight="1">
      <c r="A506" t="str" s="8" cm="1">
        <f t="array" ref="A506">"+919910120814"</f>
        <v>+919910120814</v>
      </c>
      <c r="B506" s="9"/>
      <c r="C506" s="10"/>
      <c r="D506" s="10"/>
      <c r="E506" s="10"/>
    </row>
    <row r="507" ht="20.05" customHeight="1">
      <c r="A507" t="str" s="8" cm="1">
        <f t="array" ref="A507">"+919810374907"</f>
        <v>+919810374907</v>
      </c>
      <c r="B507" s="9"/>
      <c r="C507" s="10"/>
      <c r="D507" s="10"/>
      <c r="E507" s="10"/>
    </row>
    <row r="508" ht="20.05" customHeight="1">
      <c r="A508" t="str" s="8" cm="1">
        <f t="array" ref="A508">"+919278400130"</f>
        <v>+919278400130</v>
      </c>
      <c r="B508" s="9"/>
      <c r="C508" s="10"/>
      <c r="D508" s="10"/>
      <c r="E508" s="10"/>
    </row>
    <row r="509" ht="20.05" customHeight="1">
      <c r="A509" t="str" s="8" cm="1">
        <f t="array" ref="A509">"+919811414123"</f>
        <v>+919811414123</v>
      </c>
      <c r="B509" s="9"/>
      <c r="C509" s="10"/>
      <c r="D509" s="10"/>
      <c r="E509" s="10"/>
    </row>
    <row r="510" ht="20.05" customHeight="1">
      <c r="A510" t="str" s="8" cm="1">
        <f t="array" ref="A510">"+919999510387"</f>
        <v>+919999510387</v>
      </c>
      <c r="B510" s="9"/>
      <c r="C510" s="10"/>
      <c r="D510" s="10"/>
      <c r="E510" s="10"/>
    </row>
    <row r="511" ht="20.05" customHeight="1">
      <c r="A511" t="str" s="8" cm="1">
        <f t="array" ref="A511">"+919350052665"</f>
        <v>+919350052665</v>
      </c>
      <c r="B511" s="9"/>
      <c r="C511" s="10"/>
      <c r="D511" s="10"/>
      <c r="E511" s="10"/>
    </row>
    <row r="512" ht="20.05" customHeight="1">
      <c r="A512" t="str" s="8" cm="1">
        <f t="array" ref="A512">"+919899073282"</f>
        <v>+919899073282</v>
      </c>
      <c r="B512" s="9"/>
      <c r="C512" s="10"/>
      <c r="D512" s="10"/>
      <c r="E512" s="10"/>
    </row>
    <row r="513" ht="20.05" customHeight="1">
      <c r="A513" t="str" s="8" cm="1">
        <f t="array" ref="A513">"+919316010357"</f>
        <v>+919316010357</v>
      </c>
      <c r="B513" s="9"/>
      <c r="C513" s="10"/>
      <c r="D513" s="10"/>
      <c r="E513" s="10"/>
    </row>
    <row r="514" ht="20.05" customHeight="1">
      <c r="A514" t="str" s="8" cm="1">
        <f t="array" ref="A514">"+919911492720"</f>
        <v>+919911492720</v>
      </c>
      <c r="B514" s="9"/>
      <c r="C514" s="10"/>
      <c r="D514" s="10"/>
      <c r="E514" s="10"/>
    </row>
    <row r="515" ht="20.05" customHeight="1">
      <c r="A515" t="str" s="8" cm="1">
        <f t="array" ref="A515">"+919811506910"</f>
        <v>+919811506910</v>
      </c>
      <c r="B515" s="9"/>
      <c r="C515" s="10"/>
      <c r="D515" s="10"/>
      <c r="E515" s="10"/>
    </row>
    <row r="516" ht="20.05" customHeight="1">
      <c r="A516" t="str" s="8" cm="1">
        <f t="array" ref="A516">"+919891286073"</f>
        <v>+919891286073</v>
      </c>
      <c r="B516" s="9"/>
      <c r="C516" s="10"/>
      <c r="D516" s="10"/>
      <c r="E516" s="10"/>
    </row>
    <row r="517" ht="20.05" customHeight="1">
      <c r="A517" t="str" s="8" cm="1">
        <f t="array" ref="A517">"+919899493272"</f>
        <v>+919899493272</v>
      </c>
      <c r="B517" s="9"/>
      <c r="C517" s="10"/>
      <c r="D517" s="10"/>
      <c r="E517" s="10"/>
    </row>
    <row r="518" ht="20.05" customHeight="1">
      <c r="A518" t="str" s="8" cm="1">
        <f t="array" ref="A518">"+919910302346"</f>
        <v>+919910302346</v>
      </c>
      <c r="B518" s="9"/>
      <c r="C518" s="10"/>
      <c r="D518" s="10"/>
      <c r="E518" s="10"/>
    </row>
    <row r="519" ht="20.05" customHeight="1">
      <c r="A519" t="str" s="8" cm="1">
        <f t="array" ref="A519">"+919837050106"</f>
        <v>+919837050106</v>
      </c>
      <c r="B519" s="9"/>
      <c r="C519" s="10"/>
      <c r="D519" s="10"/>
      <c r="E519" s="10"/>
    </row>
    <row r="520" ht="20.05" customHeight="1">
      <c r="A520" t="str" s="8" cm="1">
        <f t="array" ref="A520">"+919910933001"</f>
        <v>+919910933001</v>
      </c>
      <c r="B520" s="9"/>
      <c r="C520" s="10"/>
      <c r="D520" s="10"/>
      <c r="E520" s="10"/>
    </row>
    <row r="521" ht="20.05" customHeight="1">
      <c r="A521" t="str" s="8" cm="1">
        <f t="array" ref="A521">"+919718022633"</f>
        <v>+919718022633</v>
      </c>
      <c r="B521" s="9"/>
      <c r="C521" s="10"/>
      <c r="D521" s="10"/>
      <c r="E521" s="10"/>
    </row>
    <row r="522" ht="20.05" customHeight="1">
      <c r="A522" t="str" s="8" cm="1">
        <f t="array" ref="A522">"+919999957535"</f>
        <v>+919999957535</v>
      </c>
      <c r="B522" s="9"/>
      <c r="C522" s="10"/>
      <c r="D522" s="10"/>
      <c r="E522" s="10"/>
    </row>
    <row r="523" ht="20.05" customHeight="1">
      <c r="A523" t="str" s="8" cm="1">
        <f t="array" ref="A523">"+919313633100"</f>
        <v>+919313633100</v>
      </c>
      <c r="B523" s="9"/>
      <c r="C523" s="10"/>
      <c r="D523" s="10"/>
      <c r="E523" s="10"/>
    </row>
    <row r="524" ht="20.05" customHeight="1">
      <c r="A524" t="str" s="8" cm="1">
        <f t="array" ref="A524">"+919706389920"</f>
        <v>+919706389920</v>
      </c>
      <c r="B524" s="9"/>
      <c r="C524" s="10"/>
      <c r="D524" s="10"/>
      <c r="E524" s="10"/>
    </row>
    <row r="525" ht="20.05" customHeight="1">
      <c r="A525" t="str" s="8" cm="1">
        <f t="array" ref="A525">"+919050910364"</f>
        <v>+919050910364</v>
      </c>
      <c r="B525" s="9"/>
      <c r="C525" s="10"/>
      <c r="D525" s="10"/>
      <c r="E525" s="10"/>
    </row>
    <row r="526" ht="20.05" customHeight="1">
      <c r="A526" t="str" s="8" cm="1">
        <f t="array" ref="A526">"+919818443277"</f>
        <v>+919818443277</v>
      </c>
      <c r="B526" s="9"/>
      <c r="C526" s="10"/>
      <c r="D526" s="10"/>
      <c r="E526" s="10"/>
    </row>
    <row r="527" ht="20.05" customHeight="1">
      <c r="A527" t="str" s="8" cm="1">
        <f t="array" ref="A527">"+919811713609"</f>
        <v>+919811713609</v>
      </c>
      <c r="B527" s="9"/>
      <c r="C527" s="10"/>
      <c r="D527" s="10"/>
      <c r="E527" s="10"/>
    </row>
    <row r="528" ht="20.05" customHeight="1">
      <c r="A528" t="str" s="8" cm="1">
        <f t="array" ref="A528">"+919456666689"</f>
        <v>+919456666689</v>
      </c>
      <c r="B528" s="9"/>
      <c r="C528" s="10"/>
      <c r="D528" s="10"/>
      <c r="E528" s="10"/>
    </row>
    <row r="529" ht="20.05" customHeight="1">
      <c r="A529" t="str" s="8" cm="1">
        <f t="array" ref="A529">"+919718215390"</f>
        <v>+919718215390</v>
      </c>
      <c r="B529" s="9"/>
      <c r="C529" s="10"/>
      <c r="D529" s="10"/>
      <c r="E529" s="10"/>
    </row>
    <row r="530" ht="20.05" customHeight="1">
      <c r="A530" t="str" s="8" cm="1">
        <f t="array" ref="A530">"+919810337078"</f>
        <v>+919810337078</v>
      </c>
      <c r="B530" s="9"/>
      <c r="C530" s="10"/>
      <c r="D530" s="10"/>
      <c r="E530" s="10"/>
    </row>
    <row r="531" ht="20.05" customHeight="1">
      <c r="A531" t="str" s="8" cm="1">
        <f t="array" ref="A531">"+919999371420"</f>
        <v>+919999371420</v>
      </c>
      <c r="B531" s="9"/>
      <c r="C531" s="10"/>
      <c r="D531" s="10"/>
      <c r="E531" s="10"/>
    </row>
    <row r="532" ht="20.05" customHeight="1">
      <c r="A532" t="str" s="8" cm="1">
        <f t="array" ref="A532">"+919717400224"</f>
        <v>+919717400224</v>
      </c>
      <c r="B532" s="9"/>
      <c r="C532" s="10"/>
      <c r="D532" s="10"/>
      <c r="E532" s="10"/>
    </row>
    <row r="533" ht="20.05" customHeight="1">
      <c r="A533" t="str" s="8" cm="1">
        <f t="array" ref="A533">"+919990128606"</f>
        <v>+919990128606</v>
      </c>
      <c r="B533" s="9"/>
      <c r="C533" s="10"/>
      <c r="D533" s="10"/>
      <c r="E533" s="10"/>
    </row>
    <row r="534" ht="20.05" customHeight="1">
      <c r="A534" t="str" s="8" cm="1">
        <f t="array" ref="A534">"+919871203002"</f>
        <v>+919871203002</v>
      </c>
      <c r="B534" s="9"/>
      <c r="C534" s="10"/>
      <c r="D534" s="10"/>
      <c r="E534" s="10"/>
    </row>
    <row r="535" ht="20.05" customHeight="1">
      <c r="A535" t="str" s="8" cm="1">
        <f t="array" ref="A535">"+919910752715"</f>
        <v>+919910752715</v>
      </c>
      <c r="B535" s="9"/>
      <c r="C535" s="10"/>
      <c r="D535" s="10"/>
      <c r="E535" s="10"/>
    </row>
    <row r="536" ht="20.05" customHeight="1">
      <c r="A536" t="str" s="8" cm="1">
        <f t="array" ref="A536">"+919891331118"</f>
        <v>+919891331118</v>
      </c>
      <c r="B536" s="9"/>
      <c r="C536" s="10"/>
      <c r="D536" s="10"/>
      <c r="E536" s="10"/>
    </row>
    <row r="537" ht="20.05" customHeight="1">
      <c r="A537" t="str" s="8" cm="1">
        <f t="array" ref="A537">"+919990950005"</f>
        <v>+919990950005</v>
      </c>
      <c r="B537" s="9"/>
      <c r="C537" s="10"/>
      <c r="D537" s="10"/>
      <c r="E537" s="10"/>
    </row>
    <row r="538" ht="20.05" customHeight="1">
      <c r="A538" t="str" s="8" cm="1">
        <f t="array" ref="A538">"+919650807499"</f>
        <v>+919650807499</v>
      </c>
      <c r="B538" s="9"/>
      <c r="C538" s="10"/>
      <c r="D538" s="10"/>
      <c r="E538" s="10"/>
    </row>
    <row r="539" ht="20.05" customHeight="1">
      <c r="A539" t="str" s="8" cm="1">
        <f t="array" ref="A539">"+919953928990"</f>
        <v>+919953928990</v>
      </c>
      <c r="B539" s="9"/>
      <c r="C539" s="10"/>
      <c r="D539" s="10"/>
      <c r="E539" s="10"/>
    </row>
    <row r="540" ht="20.05" customHeight="1">
      <c r="A540" t="str" s="8" cm="1">
        <f t="array" ref="A540">"+919650919829"</f>
        <v>+919650919829</v>
      </c>
      <c r="B540" s="9"/>
      <c r="C540" s="10"/>
      <c r="D540" s="10"/>
      <c r="E540" s="10"/>
    </row>
    <row r="541" ht="20.05" customHeight="1">
      <c r="A541" t="str" s="8" cm="1">
        <f t="array" ref="A541">"+919818809481"</f>
        <v>+919818809481</v>
      </c>
      <c r="B541" s="9"/>
      <c r="C541" s="10"/>
      <c r="D541" s="10"/>
      <c r="E541" s="10"/>
    </row>
    <row r="542" ht="20.05" customHeight="1">
      <c r="A542" t="str" s="8" cm="1">
        <f t="array" ref="A542">"+919911259000"</f>
        <v>+919911259000</v>
      </c>
      <c r="B542" s="9"/>
      <c r="C542" s="10"/>
      <c r="D542" s="10"/>
      <c r="E542" s="10"/>
    </row>
    <row r="543" ht="20.05" customHeight="1">
      <c r="A543" t="str" s="8" cm="1">
        <f t="array" ref="A543">"+919811730060"</f>
        <v>+919811730060</v>
      </c>
      <c r="B543" s="9"/>
      <c r="C543" s="10"/>
      <c r="D543" s="10"/>
      <c r="E543" s="10"/>
    </row>
    <row r="544" ht="20.05" customHeight="1">
      <c r="A544" t="str" s="8" cm="1">
        <f t="array" ref="A544">"+919990600906"</f>
        <v>+919990600906</v>
      </c>
      <c r="B544" s="9"/>
      <c r="C544" s="10"/>
      <c r="D544" s="10"/>
      <c r="E544" s="10"/>
    </row>
    <row r="545" ht="20.05" customHeight="1">
      <c r="A545" t="str" s="8" cm="1">
        <f t="array" ref="A545">"+919971217777"</f>
        <v>+919971217777</v>
      </c>
      <c r="B545" s="9"/>
      <c r="C545" s="10"/>
      <c r="D545" s="10"/>
      <c r="E545" s="10"/>
    </row>
    <row r="546" ht="20.05" customHeight="1">
      <c r="A546" t="str" s="8" cm="1">
        <f t="array" ref="A546">"+919310652801"</f>
        <v>+919310652801</v>
      </c>
      <c r="B546" s="9"/>
      <c r="C546" s="10"/>
      <c r="D546" s="10"/>
      <c r="E546" s="10"/>
    </row>
    <row r="547" ht="20.05" customHeight="1">
      <c r="A547" t="str" s="8" cm="1">
        <f t="array" ref="A547">"+919810384985"</f>
        <v>+919810384985</v>
      </c>
      <c r="B547" s="9"/>
      <c r="C547" s="10"/>
      <c r="D547" s="10"/>
      <c r="E547" s="10"/>
    </row>
    <row r="548" ht="20.05" customHeight="1">
      <c r="A548" t="str" s="8" cm="1">
        <f t="array" ref="A548">"+919711260282"</f>
        <v>+919711260282</v>
      </c>
      <c r="B548" s="9"/>
      <c r="C548" s="10"/>
      <c r="D548" s="10"/>
      <c r="E548" s="10"/>
    </row>
    <row r="549" ht="20.05" customHeight="1">
      <c r="A549" t="str" s="8" cm="1">
        <f t="array" ref="A549">"+919810283310"</f>
        <v>+919810283310</v>
      </c>
      <c r="B549" s="9"/>
      <c r="C549" s="10"/>
      <c r="D549" s="10"/>
      <c r="E549" s="10"/>
    </row>
    <row r="550" ht="20.05" customHeight="1">
      <c r="A550" t="str" s="8" cm="1">
        <f t="array" ref="A550">"+919871006551"</f>
        <v>+919871006551</v>
      </c>
      <c r="B550" s="9"/>
      <c r="C550" s="10"/>
      <c r="D550" s="10"/>
      <c r="E550" s="10"/>
    </row>
    <row r="551" ht="20.05" customHeight="1">
      <c r="A551" t="str" s="8" cm="1">
        <f t="array" ref="A551">"+919818776769"</f>
        <v>+919818776769</v>
      </c>
      <c r="B551" s="9"/>
      <c r="C551" s="10"/>
      <c r="D551" s="10"/>
      <c r="E551" s="10"/>
    </row>
    <row r="552" ht="20.05" customHeight="1">
      <c r="A552" t="str" s="8" cm="1">
        <f t="array" ref="A552">"+919560193247"</f>
        <v>+919560193247</v>
      </c>
      <c r="B552" s="9"/>
      <c r="C552" s="10"/>
      <c r="D552" s="10"/>
      <c r="E552" s="10"/>
    </row>
    <row r="553" ht="20.05" customHeight="1">
      <c r="A553" t="str" s="8" cm="1">
        <f t="array" ref="A553">"+919350827102"</f>
        <v>+919350827102</v>
      </c>
      <c r="B553" s="9"/>
      <c r="C553" s="10"/>
      <c r="D553" s="10"/>
      <c r="E553" s="10"/>
    </row>
    <row r="554" ht="20.05" customHeight="1">
      <c r="A554" t="str" s="8" cm="1">
        <f t="array" ref="A554">"+919711249000"</f>
        <v>+919711249000</v>
      </c>
      <c r="B554" s="9"/>
      <c r="C554" s="10"/>
      <c r="D554" s="10"/>
      <c r="E554" s="10"/>
    </row>
    <row r="555" ht="20.05" customHeight="1">
      <c r="A555" t="str" s="8" cm="1">
        <f t="array" ref="A555">"+919911708400"</f>
        <v>+919911708400</v>
      </c>
      <c r="B555" s="9"/>
      <c r="C555" s="10"/>
      <c r="D555" s="10"/>
      <c r="E555" s="10"/>
    </row>
    <row r="556" ht="20.05" customHeight="1">
      <c r="A556" t="str" s="8" cm="1">
        <f t="array" ref="A556">"+919310773095"</f>
        <v>+919310773095</v>
      </c>
      <c r="B556" s="9"/>
      <c r="C556" s="10"/>
      <c r="D556" s="10"/>
      <c r="E556" s="10"/>
    </row>
    <row r="557" ht="20.05" customHeight="1">
      <c r="A557" t="str" s="8" cm="1">
        <f t="array" ref="A557">"+919810594291"</f>
        <v>+919810594291</v>
      </c>
      <c r="B557" s="9"/>
      <c r="C557" s="10"/>
      <c r="D557" s="10"/>
      <c r="E557" s="10"/>
    </row>
    <row r="558" ht="20.05" customHeight="1">
      <c r="A558" t="str" s="8" cm="1">
        <f t="array" ref="A558">"+919711118178"</f>
        <v>+919711118178</v>
      </c>
      <c r="B558" s="9"/>
      <c r="C558" s="10"/>
      <c r="D558" s="10"/>
      <c r="E558" s="10"/>
    </row>
    <row r="559" ht="20.05" customHeight="1">
      <c r="A559" t="str" s="8" cm="1">
        <f t="array" ref="A559">"+919818597970"</f>
        <v>+919818597970</v>
      </c>
      <c r="B559" s="9"/>
      <c r="C559" s="10"/>
      <c r="D559" s="10"/>
      <c r="E559" s="10"/>
    </row>
    <row r="560" ht="20.05" customHeight="1">
      <c r="A560" t="str" s="8" cm="1">
        <f t="array" ref="A560">"+919871220480"</f>
        <v>+919871220480</v>
      </c>
      <c r="B560" s="9"/>
      <c r="C560" s="10"/>
      <c r="D560" s="10"/>
      <c r="E560" s="10"/>
    </row>
    <row r="561" ht="20.05" customHeight="1">
      <c r="A561" t="str" s="8" cm="1">
        <f t="array" ref="A561">"+919350294711"</f>
        <v>+919350294711</v>
      </c>
      <c r="B561" s="9"/>
      <c r="C561" s="10"/>
      <c r="D561" s="10"/>
      <c r="E561" s="10"/>
    </row>
    <row r="562" ht="20.05" customHeight="1">
      <c r="A562" t="str" s="8" cm="1">
        <f t="array" ref="A562">"+919990893273"</f>
        <v>+919990893273</v>
      </c>
      <c r="B562" s="9"/>
      <c r="C562" s="10"/>
      <c r="D562" s="10"/>
      <c r="E562" s="10"/>
    </row>
    <row r="563" ht="20.05" customHeight="1">
      <c r="A563" t="str" s="8" cm="1">
        <f t="array" ref="A563">"+919871730695"</f>
        <v>+919871730695</v>
      </c>
      <c r="B563" s="9"/>
      <c r="C563" s="10"/>
      <c r="D563" s="10"/>
      <c r="E563" s="10"/>
    </row>
    <row r="564" ht="20.05" customHeight="1">
      <c r="A564" t="str" s="8" cm="1">
        <f t="array" ref="A564">"+919415206328"</f>
        <v>+919415206328</v>
      </c>
      <c r="B564" s="9"/>
      <c r="C564" s="10"/>
      <c r="D564" s="10"/>
      <c r="E564" s="10"/>
    </row>
    <row r="565" ht="20.05" customHeight="1">
      <c r="A565" t="str" s="8" cm="1">
        <f t="array" ref="A565">"+919811755478"</f>
        <v>+919811755478</v>
      </c>
      <c r="B565" s="9"/>
      <c r="C565" s="10"/>
      <c r="D565" s="10"/>
      <c r="E565" s="10"/>
    </row>
    <row r="566" ht="20.05" customHeight="1">
      <c r="A566" t="str" s="8" cm="1">
        <f t="array" ref="A566">"+919899814667"</f>
        <v>+919899814667</v>
      </c>
      <c r="B566" s="9"/>
      <c r="C566" s="10"/>
      <c r="D566" s="10"/>
      <c r="E566" s="10"/>
    </row>
    <row r="567" ht="20.05" customHeight="1">
      <c r="A567" t="str" s="8" cm="1">
        <f t="array" ref="A567">"+919818301902"</f>
        <v>+919818301902</v>
      </c>
      <c r="B567" s="9"/>
      <c r="C567" s="10"/>
      <c r="D567" s="10"/>
      <c r="E567" s="10"/>
    </row>
    <row r="568" ht="20.05" customHeight="1">
      <c r="A568" t="str" s="8" cm="1">
        <f t="array" ref="A568">"+919910031241"</f>
        <v>+919910031241</v>
      </c>
      <c r="B568" s="9"/>
      <c r="C568" s="10"/>
      <c r="D568" s="10"/>
      <c r="E568" s="10"/>
    </row>
    <row r="569" ht="20.05" customHeight="1">
      <c r="A569" t="str" s="8" cm="1">
        <f t="array" ref="A569">"+919212717212"</f>
        <v>+919212717212</v>
      </c>
      <c r="B569" s="9"/>
      <c r="C569" s="10"/>
      <c r="D569" s="10"/>
      <c r="E569" s="10"/>
    </row>
    <row r="570" ht="20.05" customHeight="1">
      <c r="A570" t="str" s="8" cm="1">
        <f t="array" ref="A570">"+919999557937"</f>
        <v>+919999557937</v>
      </c>
      <c r="B570" s="9"/>
      <c r="C570" s="10"/>
      <c r="D570" s="10"/>
      <c r="E570" s="10"/>
    </row>
    <row r="571" ht="20.05" customHeight="1">
      <c r="A571" t="str" s="8" cm="1">
        <f t="array" ref="A571">"+919868629445"</f>
        <v>+919868629445</v>
      </c>
      <c r="B571" s="9"/>
      <c r="C571" s="10"/>
      <c r="D571" s="10"/>
      <c r="E571" s="10"/>
    </row>
    <row r="572" ht="20.05" customHeight="1">
      <c r="A572" t="str" s="8" cm="1">
        <f t="array" ref="A572">"+919810428781"</f>
        <v>+919810428781</v>
      </c>
      <c r="B572" s="9"/>
      <c r="C572" s="10"/>
      <c r="D572" s="10"/>
      <c r="E572" s="10"/>
    </row>
    <row r="573" ht="20.05" customHeight="1">
      <c r="A573" t="str" s="8" cm="1">
        <f t="array" ref="A573">"+919910478945"</f>
        <v>+919910478945</v>
      </c>
      <c r="B573" s="9"/>
      <c r="C573" s="10"/>
      <c r="D573" s="10"/>
      <c r="E573" s="10"/>
    </row>
    <row r="574" ht="20.05" customHeight="1">
      <c r="A574" t="str" s="8" cm="1">
        <f t="array" ref="A574">"+919868447038"</f>
        <v>+919868447038</v>
      </c>
      <c r="B574" s="9"/>
      <c r="C574" s="10"/>
      <c r="D574" s="10"/>
      <c r="E574" s="10"/>
    </row>
    <row r="575" ht="20.05" customHeight="1">
      <c r="A575" t="str" s="8" cm="1">
        <f t="array" ref="A575">"+919818382293"</f>
        <v>+919818382293</v>
      </c>
      <c r="B575" s="9"/>
      <c r="C575" s="10"/>
      <c r="D575" s="10"/>
      <c r="E575" s="10"/>
    </row>
    <row r="576" ht="20.05" customHeight="1">
      <c r="A576" t="str" s="8" cm="1">
        <f t="array" ref="A576">"+919818107381"</f>
        <v>+919818107381</v>
      </c>
      <c r="B576" s="9"/>
      <c r="C576" s="10"/>
      <c r="D576" s="10"/>
      <c r="E576" s="10"/>
    </row>
    <row r="577" ht="20.05" customHeight="1">
      <c r="A577" t="str" s="8" cm="1">
        <f t="array" ref="A577">"+919871751774"</f>
        <v>+919871751774</v>
      </c>
      <c r="B577" s="9"/>
      <c r="C577" s="10"/>
      <c r="D577" s="10"/>
      <c r="E577" s="10"/>
    </row>
    <row r="578" ht="20.05" customHeight="1">
      <c r="A578" t="str" s="8" cm="1">
        <f t="array" ref="A578">"+919990776717"</f>
        <v>+919990776717</v>
      </c>
      <c r="B578" s="9"/>
      <c r="C578" s="10"/>
      <c r="D578" s="10"/>
      <c r="E578" s="10"/>
    </row>
    <row r="579" ht="20.05" customHeight="1">
      <c r="A579" t="str" s="8" cm="1">
        <f t="array" ref="A579">"+919990822235"</f>
        <v>+919990822235</v>
      </c>
      <c r="B579" s="9"/>
      <c r="C579" s="10"/>
      <c r="D579" s="10"/>
      <c r="E579" s="10"/>
    </row>
    <row r="580" ht="20.05" customHeight="1">
      <c r="A580" t="str" s="8" cm="1">
        <f t="array" ref="A580">"+919560209986"</f>
        <v>+919560209986</v>
      </c>
      <c r="B580" s="9"/>
      <c r="C580" s="10"/>
      <c r="D580" s="10"/>
      <c r="E580" s="10"/>
    </row>
    <row r="581" ht="20.05" customHeight="1">
      <c r="A581" t="str" s="8" cm="1">
        <f t="array" ref="A581">"+919818477939"</f>
        <v>+919818477939</v>
      </c>
      <c r="B581" s="9"/>
      <c r="C581" s="10"/>
      <c r="D581" s="10"/>
      <c r="E581" s="10"/>
    </row>
    <row r="582" ht="20.05" customHeight="1">
      <c r="A582" t="str" s="8" cm="1">
        <f t="array" ref="A582">"+919313166968"</f>
        <v>+919313166968</v>
      </c>
      <c r="B582" s="9"/>
      <c r="C582" s="10"/>
      <c r="D582" s="10"/>
      <c r="E582" s="10"/>
    </row>
    <row r="583" ht="20.05" customHeight="1">
      <c r="A583" t="str" s="8" cm="1">
        <f t="array" ref="A583">"+919718501506"</f>
        <v>+919718501506</v>
      </c>
      <c r="B583" s="9"/>
      <c r="C583" s="10"/>
      <c r="D583" s="10"/>
      <c r="E583" s="10"/>
    </row>
    <row r="584" ht="20.05" customHeight="1">
      <c r="A584" t="str" s="8" cm="1">
        <f t="array" ref="A584">"+919911923423"</f>
        <v>+919911923423</v>
      </c>
      <c r="B584" s="9"/>
      <c r="C584" s="10"/>
      <c r="D584" s="10"/>
      <c r="E584" s="10"/>
    </row>
    <row r="585" ht="20.05" customHeight="1">
      <c r="A585" t="str" s="8" cm="1">
        <f t="array" ref="A585">"+919910954488"</f>
        <v>+919910954488</v>
      </c>
      <c r="B585" s="9"/>
      <c r="C585" s="10"/>
      <c r="D585" s="10"/>
      <c r="E585" s="10"/>
    </row>
    <row r="586" ht="20.05" customHeight="1">
      <c r="A586" t="str" s="8" cm="1">
        <f t="array" ref="A586">"+919650497447"</f>
        <v>+919650497447</v>
      </c>
      <c r="B586" s="9"/>
      <c r="C586" s="10"/>
      <c r="D586" s="10"/>
      <c r="E586" s="10"/>
    </row>
    <row r="587" ht="20.05" customHeight="1">
      <c r="A587" t="str" s="8" cm="1">
        <f t="array" ref="A587">"+919716123124"</f>
        <v>+919716123124</v>
      </c>
      <c r="B587" s="9"/>
      <c r="C587" s="10"/>
      <c r="D587" s="10"/>
      <c r="E587" s="10"/>
    </row>
    <row r="588" ht="20.05" customHeight="1">
      <c r="A588" t="str" s="8" cm="1">
        <f t="array" ref="A588">"+919310292575"</f>
        <v>+919310292575</v>
      </c>
      <c r="B588" s="9"/>
      <c r="C588" s="10"/>
      <c r="D588" s="10"/>
      <c r="E588" s="10"/>
    </row>
    <row r="589" ht="20.05" customHeight="1">
      <c r="A589" t="str" s="8" cm="1">
        <f t="array" ref="A589">"+919654470739"</f>
        <v>+919654470739</v>
      </c>
      <c r="B589" s="9"/>
      <c r="C589" s="10"/>
      <c r="D589" s="10"/>
      <c r="E589" s="10"/>
    </row>
    <row r="590" ht="20.05" customHeight="1">
      <c r="A590" t="str" s="8" cm="1">
        <f t="array" ref="A590">"+919811042410"</f>
        <v>+919811042410</v>
      </c>
      <c r="B590" s="9"/>
      <c r="C590" s="10"/>
      <c r="D590" s="10"/>
      <c r="E590" s="10"/>
    </row>
    <row r="591" ht="20.05" customHeight="1">
      <c r="A591" t="str" s="8" cm="1">
        <f t="array" ref="A591">"+919958220388"</f>
        <v>+919958220388</v>
      </c>
      <c r="B591" s="9"/>
      <c r="C591" s="10"/>
      <c r="D591" s="10"/>
      <c r="E591" s="10"/>
    </row>
    <row r="592" ht="20.05" customHeight="1">
      <c r="A592" t="str" s="8" cm="1">
        <f t="array" ref="A592">"+919971857824"</f>
        <v>+919971857824</v>
      </c>
      <c r="B592" s="9"/>
      <c r="C592" s="10"/>
      <c r="D592" s="10"/>
      <c r="E592" s="10"/>
    </row>
    <row r="593" ht="20.05" customHeight="1">
      <c r="A593" t="str" s="8" cm="1">
        <f t="array" ref="A593">"+919899825489"</f>
        <v>+919899825489</v>
      </c>
      <c r="B593" s="9"/>
      <c r="C593" s="10"/>
      <c r="D593" s="10"/>
      <c r="E593" s="10"/>
    </row>
    <row r="594" ht="20.05" customHeight="1">
      <c r="A594" t="str" s="8" cm="1">
        <f t="array" ref="A594">"+919350031906"</f>
        <v>+919350031906</v>
      </c>
      <c r="B594" s="9"/>
      <c r="C594" s="10"/>
      <c r="D594" s="10"/>
      <c r="E594" s="10"/>
    </row>
    <row r="595" ht="20.05" customHeight="1">
      <c r="A595" t="str" s="8" cm="1">
        <f t="array" ref="A595">"+919910090978"</f>
        <v>+919910090978</v>
      </c>
      <c r="B595" s="9"/>
      <c r="C595" s="10"/>
      <c r="D595" s="10"/>
      <c r="E595" s="10"/>
    </row>
    <row r="596" ht="20.05" customHeight="1">
      <c r="A596" t="str" s="8" cm="1">
        <f t="array" ref="A596">"+919910027416"</f>
        <v>+919910027416</v>
      </c>
      <c r="B596" s="9"/>
      <c r="C596" s="10"/>
      <c r="D596" s="10"/>
      <c r="E596" s="10"/>
    </row>
    <row r="597" ht="20.05" customHeight="1">
      <c r="A597" t="str" s="8" cm="1">
        <f t="array" ref="A597">"+919810417580"</f>
        <v>+919810417580</v>
      </c>
      <c r="B597" s="9"/>
      <c r="C597" s="10"/>
      <c r="D597" s="10"/>
      <c r="E597" s="10"/>
    </row>
    <row r="598" ht="20.05" customHeight="1">
      <c r="A598" t="str" s="8" cm="1">
        <f t="array" ref="A598">"+919416930910"</f>
        <v>+919416930910</v>
      </c>
      <c r="B598" s="9"/>
      <c r="C598" s="10"/>
      <c r="D598" s="10"/>
      <c r="E598" s="10"/>
    </row>
    <row r="599" ht="20.05" customHeight="1">
      <c r="A599" t="str" s="8" cm="1">
        <f t="array" ref="A599">"+919811859823"</f>
        <v>+919811859823</v>
      </c>
      <c r="B599" s="9"/>
      <c r="C599" s="10"/>
      <c r="D599" s="10"/>
      <c r="E599" s="10"/>
    </row>
    <row r="600" ht="20.05" customHeight="1">
      <c r="A600" t="str" s="8" cm="1">
        <f t="array" ref="A600">"+919891751399"</f>
        <v>+919891751399</v>
      </c>
      <c r="B600" s="9"/>
      <c r="C600" s="10"/>
      <c r="D600" s="10"/>
      <c r="E600" s="10"/>
    </row>
    <row r="601" ht="20.05" customHeight="1">
      <c r="A601" t="str" s="8" cm="1">
        <f t="array" ref="A601">"+919891023478"</f>
        <v>+919891023478</v>
      </c>
      <c r="B601" s="9"/>
      <c r="C601" s="10"/>
      <c r="D601" s="10"/>
      <c r="E601" s="10"/>
    </row>
    <row r="602" ht="20.05" customHeight="1">
      <c r="A602" t="str" s="8" cm="1">
        <f t="array" ref="A602">"+919868600327"</f>
        <v>+919868600327</v>
      </c>
      <c r="B602" s="9"/>
      <c r="C602" s="10"/>
      <c r="D602" s="10"/>
      <c r="E602" s="10"/>
    </row>
    <row r="603" ht="20.05" customHeight="1">
      <c r="A603" t="str" s="8" cm="1">
        <f t="array" ref="A603">"+919873859677"</f>
        <v>+919873859677</v>
      </c>
      <c r="B603" s="9"/>
      <c r="C603" s="10"/>
      <c r="D603" s="10"/>
      <c r="E603" s="10"/>
    </row>
    <row r="604" ht="20.05" customHeight="1">
      <c r="A604" t="str" s="8" cm="1">
        <f t="array" ref="A604">"+919911913445"</f>
        <v>+919911913445</v>
      </c>
      <c r="B604" s="9"/>
      <c r="C604" s="10"/>
      <c r="D604" s="10"/>
      <c r="E604" s="10"/>
    </row>
    <row r="605" ht="20.05" customHeight="1">
      <c r="A605" t="str" s="8" cm="1">
        <f t="array" ref="A605">"+919810711255"</f>
        <v>+919810711255</v>
      </c>
      <c r="B605" s="9"/>
      <c r="C605" s="10"/>
      <c r="D605" s="10"/>
      <c r="E605" s="10"/>
    </row>
    <row r="606" ht="20.05" customHeight="1">
      <c r="A606" t="str" s="8" cm="1">
        <f t="array" ref="A606">"+919001796254"</f>
        <v>+919001796254</v>
      </c>
      <c r="B606" s="9"/>
      <c r="C606" s="10"/>
      <c r="D606" s="10"/>
      <c r="E606" s="10"/>
    </row>
    <row r="607" ht="20.05" customHeight="1">
      <c r="A607" t="str" s="8" cm="1">
        <f t="array" ref="A607">"+919899100289"</f>
        <v>+919899100289</v>
      </c>
      <c r="B607" s="9"/>
      <c r="C607" s="10"/>
      <c r="D607" s="10"/>
      <c r="E607" s="10"/>
    </row>
    <row r="608" ht="20.05" customHeight="1">
      <c r="A608" t="str" s="8" cm="1">
        <f t="array" ref="A608">"+919992278413"</f>
        <v>+919992278413</v>
      </c>
      <c r="B608" s="9"/>
      <c r="C608" s="10"/>
      <c r="D608" s="10"/>
      <c r="E608" s="10"/>
    </row>
    <row r="609" ht="20.05" customHeight="1">
      <c r="A609" t="str" s="8" cm="1">
        <f t="array" ref="A609">"+919711845015"</f>
        <v>+919711845015</v>
      </c>
      <c r="B609" s="9"/>
      <c r="C609" s="10"/>
      <c r="D609" s="10"/>
      <c r="E609" s="10"/>
    </row>
    <row r="610" ht="20.05" customHeight="1">
      <c r="A610" t="str" s="8" cm="1">
        <f t="array" ref="A610">"+919416980490"</f>
        <v>+919416980490</v>
      </c>
      <c r="B610" s="9"/>
      <c r="C610" s="10"/>
      <c r="D610" s="10"/>
      <c r="E610" s="10"/>
    </row>
    <row r="611" ht="20.05" customHeight="1">
      <c r="A611" t="str" s="8" cm="1">
        <f t="array" ref="A611">"+919818435055"</f>
        <v>+919818435055</v>
      </c>
      <c r="B611" s="9"/>
      <c r="C611" s="10"/>
      <c r="D611" s="10"/>
      <c r="E611" s="10"/>
    </row>
    <row r="612" ht="20.05" customHeight="1">
      <c r="A612" t="str" s="8" cm="1">
        <f t="array" ref="A612">"+919990585066"</f>
        <v>+919990585066</v>
      </c>
      <c r="B612" s="9"/>
      <c r="C612" s="10"/>
      <c r="D612" s="10"/>
      <c r="E612" s="10"/>
    </row>
    <row r="613" ht="20.05" customHeight="1">
      <c r="A613" t="str" s="8" cm="1">
        <f t="array" ref="A613">"+919717261777"</f>
        <v>+919717261777</v>
      </c>
      <c r="B613" s="9"/>
      <c r="C613" s="10"/>
      <c r="D613" s="10"/>
      <c r="E613" s="10"/>
    </row>
    <row r="614" ht="20.05" customHeight="1">
      <c r="A614" t="str" s="8" cm="1">
        <f t="array" ref="A614">"+919555092699"</f>
        <v>+919555092699</v>
      </c>
      <c r="B614" s="9"/>
      <c r="C614" s="10"/>
      <c r="D614" s="10"/>
      <c r="E614" s="10"/>
    </row>
    <row r="615" ht="20.05" customHeight="1">
      <c r="A615" t="str" s="8" cm="1">
        <f t="array" ref="A615">"+919711536743"</f>
        <v>+919711536743</v>
      </c>
      <c r="B615" s="9"/>
      <c r="C615" s="10"/>
      <c r="D615" s="10"/>
      <c r="E615" s="10"/>
    </row>
    <row r="616" ht="20.05" customHeight="1">
      <c r="A616" t="str" s="8" cm="1">
        <f t="array" ref="A616">"+919868313909"</f>
        <v>+919868313909</v>
      </c>
      <c r="B616" s="9"/>
      <c r="C616" s="10"/>
      <c r="D616" s="10"/>
      <c r="E616" s="10"/>
    </row>
    <row r="617" ht="20.05" customHeight="1">
      <c r="A617" t="str" s="8" cm="1">
        <f t="array" ref="A617">"+919810023161"</f>
        <v>+919810023161</v>
      </c>
      <c r="B617" s="9"/>
      <c r="C617" s="10"/>
      <c r="D617" s="10"/>
      <c r="E617" s="10"/>
    </row>
    <row r="618" ht="20.05" customHeight="1">
      <c r="A618" t="str" s="8" cm="1">
        <f t="array" ref="A618">"+919654549566"</f>
        <v>+919654549566</v>
      </c>
      <c r="B618" s="9"/>
      <c r="C618" s="10"/>
      <c r="D618" s="10"/>
      <c r="E618" s="10"/>
    </row>
    <row r="619" ht="20.05" customHeight="1">
      <c r="A619" t="str" s="8" cm="1">
        <f t="array" ref="A619">"+919811337783"</f>
        <v>+919811337783</v>
      </c>
      <c r="B619" s="9"/>
      <c r="C619" s="10"/>
      <c r="D619" s="10"/>
      <c r="E619" s="10"/>
    </row>
    <row r="620" ht="20.05" customHeight="1">
      <c r="A620" t="str" s="8" cm="1">
        <f t="array" ref="A620">"+919015326188"</f>
        <v>+919015326188</v>
      </c>
      <c r="B620" s="9"/>
      <c r="C620" s="10"/>
      <c r="D620" s="10"/>
      <c r="E620" s="10"/>
    </row>
    <row r="621" ht="20.05" customHeight="1">
      <c r="A621" t="str" s="8" cm="1">
        <f t="array" ref="A621">"+919999621799"</f>
        <v>+919999621799</v>
      </c>
      <c r="B621" s="9"/>
      <c r="C621" s="10"/>
      <c r="D621" s="10"/>
      <c r="E621" s="10"/>
    </row>
    <row r="622" ht="20.05" customHeight="1">
      <c r="A622" t="str" s="8" cm="1">
        <f t="array" ref="A622">"+919717665375"</f>
        <v>+919717665375</v>
      </c>
      <c r="B622" s="9"/>
      <c r="C622" s="10"/>
      <c r="D622" s="10"/>
      <c r="E622" s="10"/>
    </row>
    <row r="623" ht="20.05" customHeight="1">
      <c r="A623" t="str" s="8" cm="1">
        <f t="array" ref="A623">"+919313489315"</f>
        <v>+919313489315</v>
      </c>
      <c r="B623" s="9"/>
      <c r="C623" s="10"/>
      <c r="D623" s="10"/>
      <c r="E623" s="10"/>
    </row>
    <row r="624" ht="20.05" customHeight="1">
      <c r="A624" t="str" s="8" cm="1">
        <f t="array" ref="A624">"+919910211235"</f>
        <v>+919910211235</v>
      </c>
      <c r="B624" s="9"/>
      <c r="C624" s="10"/>
      <c r="D624" s="10"/>
      <c r="E624" s="10"/>
    </row>
    <row r="625" ht="20.05" customHeight="1">
      <c r="A625" t="str" s="8" cm="1">
        <f t="array" ref="A625">"+919211025837"</f>
        <v>+919211025837</v>
      </c>
      <c r="B625" s="9"/>
      <c r="C625" s="10"/>
      <c r="D625" s="10"/>
      <c r="E625" s="10"/>
    </row>
    <row r="626" ht="20.05" customHeight="1">
      <c r="A626" t="str" s="8" cm="1">
        <f t="array" ref="A626">"+919650537783"</f>
        <v>+919650537783</v>
      </c>
      <c r="B626" s="9"/>
      <c r="C626" s="10"/>
      <c r="D626" s="10"/>
      <c r="E626" s="10"/>
    </row>
    <row r="627" ht="20.05" customHeight="1">
      <c r="A627" t="str" s="8" cm="1">
        <f t="array" ref="A627">"+919813157475"</f>
        <v>+919813157475</v>
      </c>
      <c r="B627" s="9"/>
      <c r="C627" s="10"/>
      <c r="D627" s="10"/>
      <c r="E627" s="10"/>
    </row>
    <row r="628" ht="20.05" customHeight="1">
      <c r="A628" t="str" s="8" cm="1">
        <f t="array" ref="A628">"+919899557876"</f>
        <v>+919899557876</v>
      </c>
      <c r="B628" s="9"/>
      <c r="C628" s="10"/>
      <c r="D628" s="10"/>
      <c r="E628" s="10"/>
    </row>
    <row r="629" ht="20.05" customHeight="1">
      <c r="A629" t="str" s="8" cm="1">
        <f t="array" ref="A629">"+919910485454"</f>
        <v>+919910485454</v>
      </c>
      <c r="B629" s="9"/>
      <c r="C629" s="10"/>
      <c r="D629" s="10"/>
      <c r="E629" s="10"/>
    </row>
    <row r="630" ht="20.05" customHeight="1">
      <c r="A630" t="str" s="8" cm="1">
        <f t="array" ref="A630">"+919818459299"</f>
        <v>+919818459299</v>
      </c>
      <c r="B630" s="9"/>
      <c r="C630" s="10"/>
      <c r="D630" s="10"/>
      <c r="E630" s="10"/>
    </row>
    <row r="631" ht="20.05" customHeight="1">
      <c r="A631" t="str" s="8" cm="1">
        <f t="array" ref="A631">"+919899069881"</f>
        <v>+919899069881</v>
      </c>
      <c r="B631" s="9"/>
      <c r="C631" s="10"/>
      <c r="D631" s="10"/>
      <c r="E631" s="10"/>
    </row>
    <row r="632" ht="20.05" customHeight="1">
      <c r="A632" t="str" s="8" cm="1">
        <f t="array" ref="A632">"+919871433004"</f>
        <v>+919871433004</v>
      </c>
      <c r="B632" s="9"/>
      <c r="C632" s="10"/>
      <c r="D632" s="10"/>
      <c r="E632" s="10"/>
    </row>
    <row r="633" ht="20.05" customHeight="1">
      <c r="A633" t="str" s="8" cm="1">
        <f t="array" ref="A633">"+919312930520"</f>
        <v>+919312930520</v>
      </c>
      <c r="B633" s="9"/>
      <c r="C633" s="10"/>
      <c r="D633" s="10"/>
      <c r="E633" s="10"/>
    </row>
    <row r="634" ht="20.05" customHeight="1">
      <c r="A634" t="str" s="8" cm="1">
        <f t="array" ref="A634">"+919810755857"</f>
        <v>+919810755857</v>
      </c>
      <c r="B634" s="9"/>
      <c r="C634" s="10"/>
      <c r="D634" s="10"/>
      <c r="E634" s="10"/>
    </row>
    <row r="635" ht="20.05" customHeight="1">
      <c r="A635" t="str" s="8" cm="1">
        <f t="array" ref="A635">"+919818460265"</f>
        <v>+919818460265</v>
      </c>
      <c r="B635" s="9"/>
      <c r="C635" s="10"/>
      <c r="D635" s="10"/>
      <c r="E635" s="10"/>
    </row>
    <row r="636" ht="20.05" customHeight="1">
      <c r="A636" t="str" s="8" cm="1">
        <f t="array" ref="A636">"+919899279406"</f>
        <v>+919899279406</v>
      </c>
      <c r="B636" s="9"/>
      <c r="C636" s="10"/>
      <c r="D636" s="10"/>
      <c r="E636" s="10"/>
    </row>
    <row r="637" ht="20.05" customHeight="1">
      <c r="A637" t="str" s="8" cm="1">
        <f t="array" ref="A637">"+919810356639"</f>
        <v>+919810356639</v>
      </c>
      <c r="B637" s="9"/>
      <c r="C637" s="10"/>
      <c r="D637" s="10"/>
      <c r="E637" s="10"/>
    </row>
    <row r="638" ht="20.05" customHeight="1">
      <c r="A638" t="str" s="8" cm="1">
        <f t="array" ref="A638">"+919911509923"</f>
        <v>+919911509923</v>
      </c>
      <c r="B638" s="9"/>
      <c r="C638" s="10"/>
      <c r="D638" s="10"/>
      <c r="E638" s="10"/>
    </row>
    <row r="639" ht="20.05" customHeight="1">
      <c r="A639" t="str" s="8" cm="1">
        <f t="array" ref="A639">"+919958024423"</f>
        <v>+919958024423</v>
      </c>
      <c r="B639" s="9"/>
      <c r="C639" s="10"/>
      <c r="D639" s="10"/>
      <c r="E639" s="10"/>
    </row>
    <row r="640" ht="20.05" customHeight="1">
      <c r="A640" t="str" s="8" cm="1">
        <f t="array" ref="A640">"+919873446044"</f>
        <v>+919873446044</v>
      </c>
      <c r="B640" s="9"/>
      <c r="C640" s="10"/>
      <c r="D640" s="10"/>
      <c r="E640" s="10"/>
    </row>
    <row r="641" ht="20.05" customHeight="1">
      <c r="A641" t="str" s="8" cm="1">
        <f t="array" ref="A641">"+919313698644"</f>
        <v>+919313698644</v>
      </c>
      <c r="B641" s="9"/>
      <c r="C641" s="10"/>
      <c r="D641" s="10"/>
      <c r="E641" s="10"/>
    </row>
    <row r="642" ht="20.05" customHeight="1">
      <c r="A642" t="str" s="8" cm="1">
        <f t="array" ref="A642">"+919899262688"</f>
        <v>+919899262688</v>
      </c>
      <c r="B642" s="9"/>
      <c r="C642" s="10"/>
      <c r="D642" s="10"/>
      <c r="E642" s="10"/>
    </row>
    <row r="643" ht="20.05" customHeight="1">
      <c r="A643" t="str" s="8" cm="1">
        <f t="array" ref="A643">"+919250960680"</f>
        <v>+919250960680</v>
      </c>
      <c r="B643" s="9"/>
      <c r="C643" s="10"/>
      <c r="D643" s="10"/>
      <c r="E643" s="10"/>
    </row>
    <row r="644" ht="20.05" customHeight="1">
      <c r="A644" t="str" s="8" cm="1">
        <f t="array" ref="A644">"+919818630902"</f>
        <v>+919818630902</v>
      </c>
      <c r="B644" s="9"/>
      <c r="C644" s="10"/>
      <c r="D644" s="10"/>
      <c r="E644" s="10"/>
    </row>
    <row r="645" ht="20.05" customHeight="1">
      <c r="A645" t="str" s="8" cm="1">
        <f t="array" ref="A645">"+919811819919"</f>
        <v>+919811819919</v>
      </c>
      <c r="B645" s="9"/>
      <c r="C645" s="10"/>
      <c r="D645" s="10"/>
      <c r="E645" s="10"/>
    </row>
    <row r="646" ht="20.05" customHeight="1">
      <c r="A646" t="str" s="8" cm="1">
        <f t="array" ref="A646">"+919899714193"</f>
        <v>+919899714193</v>
      </c>
      <c r="B646" s="9"/>
      <c r="C646" s="10"/>
      <c r="D646" s="10"/>
      <c r="E646" s="10"/>
    </row>
    <row r="647" ht="20.05" customHeight="1">
      <c r="A647" t="str" s="8" cm="1">
        <f t="array" ref="A647">"+919971788233"</f>
        <v>+919971788233</v>
      </c>
      <c r="B647" s="9"/>
      <c r="C647" s="10"/>
      <c r="D647" s="10"/>
      <c r="E647" s="10"/>
    </row>
    <row r="648" ht="20.05" customHeight="1">
      <c r="A648" t="str" s="8" cm="1">
        <f t="array" ref="A648">"+919911936106"</f>
        <v>+919911936106</v>
      </c>
      <c r="B648" s="9"/>
      <c r="C648" s="10"/>
      <c r="D648" s="10"/>
      <c r="E648" s="10"/>
    </row>
    <row r="649" ht="20.05" customHeight="1">
      <c r="A649" t="str" s="8" cm="1">
        <f t="array" ref="A649">"+919891228393"</f>
        <v>+919891228393</v>
      </c>
      <c r="B649" s="9"/>
      <c r="C649" s="10"/>
      <c r="D649" s="10"/>
      <c r="E649" s="10"/>
    </row>
    <row r="650" ht="20.05" customHeight="1">
      <c r="A650" t="str" s="8" cm="1">
        <f t="array" ref="A650">"+919811653651"</f>
        <v>+919811653651</v>
      </c>
      <c r="B650" s="9"/>
      <c r="C650" s="10"/>
      <c r="D650" s="10"/>
      <c r="E650" s="10"/>
    </row>
    <row r="651" ht="20.05" customHeight="1">
      <c r="A651" t="str" s="8" cm="1">
        <f t="array" ref="A651">"+919873732779"</f>
        <v>+919873732779</v>
      </c>
      <c r="B651" s="9"/>
      <c r="C651" s="10"/>
      <c r="D651" s="10"/>
      <c r="E651" s="10"/>
    </row>
    <row r="652" ht="20.05" customHeight="1">
      <c r="A652" t="str" s="8" cm="1">
        <f t="array" ref="A652">"+919910702833"</f>
        <v>+919910702833</v>
      </c>
      <c r="B652" s="9"/>
      <c r="C652" s="10"/>
      <c r="D652" s="10"/>
      <c r="E652" s="10"/>
    </row>
    <row r="653" ht="20.05" customHeight="1">
      <c r="A653" t="str" s="8" cm="1">
        <f t="array" ref="A653">"+919711130737"</f>
        <v>+919711130737</v>
      </c>
      <c r="B653" s="9"/>
      <c r="C653" s="10"/>
      <c r="D653" s="10"/>
      <c r="E653" s="10"/>
    </row>
    <row r="654" ht="20.05" customHeight="1">
      <c r="A654" t="str" s="8" cm="1">
        <f t="array" ref="A654">"+919810778742"</f>
        <v>+919810778742</v>
      </c>
      <c r="B654" s="9"/>
      <c r="C654" s="10"/>
      <c r="D654" s="10"/>
      <c r="E654" s="10"/>
    </row>
    <row r="655" ht="20.05" customHeight="1">
      <c r="A655" t="str" s="8" cm="1">
        <f t="array" ref="A655">"+919868496140"</f>
        <v>+919868496140</v>
      </c>
      <c r="B655" s="9"/>
      <c r="C655" s="10"/>
      <c r="D655" s="10"/>
      <c r="E655" s="10"/>
    </row>
    <row r="656" ht="20.05" customHeight="1">
      <c r="A656" t="str" s="8" cm="1">
        <f t="array" ref="A656">"+919910236331"</f>
        <v>+919910236331</v>
      </c>
      <c r="B656" s="9"/>
      <c r="C656" s="10"/>
      <c r="D656" s="10"/>
      <c r="E656" s="10"/>
    </row>
    <row r="657" ht="20.05" customHeight="1">
      <c r="A657" t="str" s="8" cm="1">
        <f t="array" ref="A657">"+919811199326"</f>
        <v>+919811199326</v>
      </c>
      <c r="B657" s="9"/>
      <c r="C657" s="10"/>
      <c r="D657" s="10"/>
      <c r="E657" s="10"/>
    </row>
    <row r="658" ht="20.05" customHeight="1">
      <c r="A658" t="str" s="8" cm="1">
        <f t="array" ref="A658">"+919313269469"</f>
        <v>+919313269469</v>
      </c>
      <c r="B658" s="9"/>
      <c r="C658" s="10"/>
      <c r="D658" s="10"/>
      <c r="E658" s="10"/>
    </row>
    <row r="659" ht="20.05" customHeight="1">
      <c r="A659" t="str" s="8" cm="1">
        <f t="array" ref="A659">"+919313734780"</f>
        <v>+919313734780</v>
      </c>
      <c r="B659" s="9"/>
      <c r="C659" s="10"/>
      <c r="D659" s="10"/>
      <c r="E659" s="10"/>
    </row>
    <row r="660" ht="20.05" customHeight="1">
      <c r="A660" t="str" s="8" cm="1">
        <f t="array" ref="A660">"+919910144019"</f>
        <v>+919910144019</v>
      </c>
      <c r="B660" s="9"/>
      <c r="C660" s="10"/>
      <c r="D660" s="10"/>
      <c r="E660" s="10"/>
    </row>
    <row r="661" ht="20.05" customHeight="1">
      <c r="A661" t="str" s="8" cm="1">
        <f t="array" ref="A661">"+919873738744"</f>
        <v>+919873738744</v>
      </c>
      <c r="B661" s="9"/>
      <c r="C661" s="10"/>
      <c r="D661" s="10"/>
      <c r="E661" s="10"/>
    </row>
    <row r="662" ht="20.05" customHeight="1">
      <c r="A662" t="str" s="8" cm="1">
        <f t="array" ref="A662">"+919911560318"</f>
        <v>+919911560318</v>
      </c>
      <c r="B662" s="9"/>
      <c r="C662" s="10"/>
      <c r="D662" s="10"/>
      <c r="E662" s="10"/>
    </row>
    <row r="663" ht="20.05" customHeight="1">
      <c r="A663" t="str" s="8" cm="1">
        <f t="array" ref="A663">"+919990670697"</f>
        <v>+919990670697</v>
      </c>
      <c r="B663" s="9"/>
      <c r="C663" s="10"/>
      <c r="D663" s="10"/>
      <c r="E663" s="10"/>
    </row>
    <row r="664" ht="20.05" customHeight="1">
      <c r="A664" t="str" s="8" cm="1">
        <f t="array" ref="A664">"+919899121274"</f>
        <v>+919899121274</v>
      </c>
      <c r="B664" s="9"/>
      <c r="C664" s="10"/>
      <c r="D664" s="10"/>
      <c r="E664" s="10"/>
    </row>
    <row r="665" ht="20.05" customHeight="1">
      <c r="A665" t="str" s="8" cm="1">
        <f t="array" ref="A665">"+919718262139"</f>
        <v>+919718262139</v>
      </c>
      <c r="B665" s="9"/>
      <c r="C665" s="10"/>
      <c r="D665" s="10"/>
      <c r="E665" s="10"/>
    </row>
    <row r="666" ht="20.05" customHeight="1">
      <c r="A666" t="str" s="8" cm="1">
        <f t="array" ref="A666">"+919911547633"</f>
        <v>+919911547633</v>
      </c>
      <c r="B666" s="9"/>
      <c r="C666" s="10"/>
      <c r="D666" s="10"/>
      <c r="E666" s="10"/>
    </row>
    <row r="667" ht="20.05" customHeight="1">
      <c r="A667" t="str" s="8" cm="1">
        <f t="array" ref="A667">"+919717585590"</f>
        <v>+919717585590</v>
      </c>
      <c r="B667" s="9"/>
      <c r="C667" s="10"/>
      <c r="D667" s="10"/>
      <c r="E667" s="10"/>
    </row>
    <row r="668" ht="20.05" customHeight="1">
      <c r="A668" t="str" s="8" cm="1">
        <f t="array" ref="A668">"+919999203699"</f>
        <v>+919999203699</v>
      </c>
      <c r="B668" s="9"/>
      <c r="C668" s="10"/>
      <c r="D668" s="10"/>
      <c r="E668" s="10"/>
    </row>
    <row r="669" ht="20.05" customHeight="1">
      <c r="A669" t="str" s="8" cm="1">
        <f t="array" ref="A669">"+919711272888"</f>
        <v>+919711272888</v>
      </c>
      <c r="B669" s="9"/>
      <c r="C669" s="10"/>
      <c r="D669" s="10"/>
      <c r="E669" s="10"/>
    </row>
    <row r="670" ht="20.05" customHeight="1">
      <c r="A670" t="str" s="8" cm="1">
        <f t="array" ref="A670">"+919250056022"</f>
        <v>+919250056022</v>
      </c>
      <c r="B670" s="9"/>
      <c r="C670" s="10"/>
      <c r="D670" s="10"/>
      <c r="E670" s="10"/>
    </row>
    <row r="671" ht="20.05" customHeight="1">
      <c r="A671" t="str" s="8" cm="1">
        <f t="array" ref="A671">"+919971693997"</f>
        <v>+919971693997</v>
      </c>
      <c r="B671" s="9"/>
      <c r="C671" s="10"/>
      <c r="D671" s="10"/>
      <c r="E671" s="10"/>
    </row>
    <row r="672" ht="20.05" customHeight="1">
      <c r="A672" t="str" s="8" cm="1">
        <f t="array" ref="A672">"+919811721930"</f>
        <v>+919811721930</v>
      </c>
      <c r="B672" s="9"/>
      <c r="C672" s="10"/>
      <c r="D672" s="10"/>
      <c r="E672" s="10"/>
    </row>
    <row r="673" ht="20.05" customHeight="1">
      <c r="A673" t="str" s="8" cm="1">
        <f t="array" ref="A673">"+919911977622"</f>
        <v>+919911977622</v>
      </c>
      <c r="B673" s="9"/>
      <c r="C673" s="10"/>
      <c r="D673" s="10"/>
      <c r="E673" s="10"/>
    </row>
    <row r="674" ht="20.05" customHeight="1">
      <c r="A674" t="str" s="8" cm="1">
        <f t="array" ref="A674">"+919899473933"</f>
        <v>+919899473933</v>
      </c>
      <c r="B674" s="9"/>
      <c r="C674" s="10"/>
      <c r="D674" s="10"/>
      <c r="E674" s="10"/>
    </row>
    <row r="675" ht="20.05" customHeight="1">
      <c r="A675" t="str" s="8" cm="1">
        <f t="array" ref="A675">"+919910083283"</f>
        <v>+919910083283</v>
      </c>
      <c r="B675" s="9"/>
      <c r="C675" s="10"/>
      <c r="D675" s="10"/>
      <c r="E675" s="10"/>
    </row>
    <row r="676" ht="20.05" customHeight="1">
      <c r="A676" t="str" s="8" cm="1">
        <f t="array" ref="A676">"+919212710770"</f>
        <v>+919212710770</v>
      </c>
      <c r="B676" s="9"/>
      <c r="C676" s="10"/>
      <c r="D676" s="10"/>
      <c r="E676" s="10"/>
    </row>
    <row r="677" ht="20.05" customHeight="1">
      <c r="A677" t="str" s="8" cm="1">
        <f t="array" ref="A677">"+919891251285"</f>
        <v>+919891251285</v>
      </c>
      <c r="B677" s="9"/>
      <c r="C677" s="10"/>
      <c r="D677" s="10"/>
      <c r="E677" s="10"/>
    </row>
    <row r="678" ht="20.05" customHeight="1">
      <c r="A678" t="str" s="8" cm="1">
        <f t="array" ref="A678">"+919717005880"</f>
        <v>+919717005880</v>
      </c>
      <c r="B678" s="9"/>
      <c r="C678" s="10"/>
      <c r="D678" s="10"/>
      <c r="E678" s="10"/>
    </row>
    <row r="679" ht="20.05" customHeight="1">
      <c r="A679" t="str" s="8" cm="1">
        <f t="array" ref="A679">"+919717285177"</f>
        <v>+919717285177</v>
      </c>
      <c r="B679" s="9"/>
      <c r="C679" s="10"/>
      <c r="D679" s="10"/>
      <c r="E679" s="10"/>
    </row>
    <row r="680" ht="20.05" customHeight="1">
      <c r="A680" t="str" s="8" cm="1">
        <f t="array" ref="A680">"+919891043497"</f>
        <v>+919891043497</v>
      </c>
      <c r="B680" s="9"/>
      <c r="C680" s="10"/>
      <c r="D680" s="10"/>
      <c r="E680" s="10"/>
    </row>
    <row r="681" ht="20.05" customHeight="1">
      <c r="A681" t="str" s="8" cm="1">
        <f t="array" ref="A681">"+919811469090"</f>
        <v>+919811469090</v>
      </c>
      <c r="B681" s="9"/>
      <c r="C681" s="10"/>
      <c r="D681" s="10"/>
      <c r="E681" s="10"/>
    </row>
    <row r="682" ht="20.05" customHeight="1">
      <c r="A682" t="str" s="8" cm="1">
        <f t="array" ref="A682">"+919810346531"</f>
        <v>+919810346531</v>
      </c>
      <c r="B682" s="9"/>
      <c r="C682" s="10"/>
      <c r="D682" s="10"/>
      <c r="E682" s="10"/>
    </row>
    <row r="683" ht="20.05" customHeight="1">
      <c r="A683" t="str" s="8" cm="1">
        <f t="array" ref="A683">"+919910899189"</f>
        <v>+919910899189</v>
      </c>
      <c r="B683" s="9"/>
      <c r="C683" s="10"/>
      <c r="D683" s="10"/>
      <c r="E683" s="10"/>
    </row>
    <row r="684" ht="20.05" customHeight="1">
      <c r="A684" t="str" s="8" cm="1">
        <f t="array" ref="A684">"+919718626551"</f>
        <v>+919718626551</v>
      </c>
      <c r="B684" s="9"/>
      <c r="C684" s="10"/>
      <c r="D684" s="10"/>
      <c r="E684" s="10"/>
    </row>
    <row r="685" ht="20.05" customHeight="1">
      <c r="A685" t="str" s="8" cm="1">
        <f t="array" ref="A685">"+919910788105"</f>
        <v>+919910788105</v>
      </c>
      <c r="B685" s="9"/>
      <c r="C685" s="10"/>
      <c r="D685" s="10"/>
      <c r="E685" s="10"/>
    </row>
    <row r="686" ht="20.05" customHeight="1">
      <c r="A686" t="str" s="8" cm="1">
        <f t="array" ref="A686">"+919811360307"</f>
        <v>+919811360307</v>
      </c>
      <c r="B686" s="9"/>
      <c r="C686" s="10"/>
      <c r="D686" s="10"/>
      <c r="E686" s="10"/>
    </row>
    <row r="687" ht="20.05" customHeight="1">
      <c r="A687" t="str" s="8" cm="1">
        <f t="array" ref="A687">"+919911760156"</f>
        <v>+919911760156</v>
      </c>
      <c r="B687" s="9"/>
      <c r="C687" s="10"/>
      <c r="D687" s="10"/>
      <c r="E687" s="10"/>
    </row>
    <row r="688" ht="20.05" customHeight="1">
      <c r="A688" t="str" s="8" cm="1">
        <f t="array" ref="A688">"+919873180284"</f>
        <v>+919873180284</v>
      </c>
      <c r="B688" s="9"/>
      <c r="C688" s="10"/>
      <c r="D688" s="10"/>
      <c r="E688" s="10"/>
    </row>
    <row r="689" ht="20.05" customHeight="1">
      <c r="A689" t="str" s="8" cm="1">
        <f t="array" ref="A689">"+919910909449"</f>
        <v>+919910909449</v>
      </c>
      <c r="B689" s="9"/>
      <c r="C689" s="10"/>
      <c r="D689" s="10"/>
      <c r="E689" s="10"/>
    </row>
    <row r="690" ht="20.05" customHeight="1">
      <c r="A690" t="str" s="8" cm="1">
        <f t="array" ref="A690">"+919968758417"</f>
        <v>+919968758417</v>
      </c>
      <c r="B690" s="9"/>
      <c r="C690" s="10"/>
      <c r="D690" s="10"/>
      <c r="E690" s="10"/>
    </row>
    <row r="691" ht="20.05" customHeight="1">
      <c r="A691" t="str" s="8" cm="1">
        <f t="array" ref="A691">"+919899948078"</f>
        <v>+919899948078</v>
      </c>
      <c r="B691" s="9"/>
      <c r="C691" s="10"/>
      <c r="D691" s="10"/>
      <c r="E691" s="10"/>
    </row>
    <row r="692" ht="20.05" customHeight="1">
      <c r="A692" t="str" s="8" cm="1">
        <f t="array" ref="A692">"+919911578595"</f>
        <v>+919911578595</v>
      </c>
      <c r="B692" s="9"/>
      <c r="C692" s="10"/>
      <c r="D692" s="10"/>
      <c r="E692" s="10"/>
    </row>
    <row r="693" ht="20.05" customHeight="1">
      <c r="A693" t="str" s="8" cm="1">
        <f t="array" ref="A693">"+919891892624"</f>
        <v>+919891892624</v>
      </c>
      <c r="B693" s="9"/>
      <c r="C693" s="10"/>
      <c r="D693" s="10"/>
      <c r="E693" s="10"/>
    </row>
    <row r="694" ht="20.05" customHeight="1">
      <c r="A694" t="str" s="8" cm="1">
        <f t="array" ref="A694">"+919896423153"</f>
        <v>+919896423153</v>
      </c>
      <c r="B694" s="9"/>
      <c r="C694" s="10"/>
      <c r="D694" s="10"/>
      <c r="E694" s="10"/>
    </row>
    <row r="695" ht="20.05" customHeight="1">
      <c r="A695" t="str" s="8" cm="1">
        <f t="array" ref="A695">"+919650595103"</f>
        <v>+919650595103</v>
      </c>
      <c r="B695" s="9"/>
      <c r="C695" s="10"/>
      <c r="D695" s="10"/>
      <c r="E695" s="10"/>
    </row>
    <row r="696" ht="20.05" customHeight="1">
      <c r="A696" t="str" s="8" cm="1">
        <f t="array" ref="A696">"+919350309818"</f>
        <v>+919350309818</v>
      </c>
      <c r="B696" s="9"/>
      <c r="C696" s="10"/>
      <c r="D696" s="10"/>
      <c r="E696" s="10"/>
    </row>
    <row r="697" ht="20.05" customHeight="1">
      <c r="A697" t="str" s="8" cm="1">
        <f t="array" ref="A697">"+919999968501"</f>
        <v>+919999968501</v>
      </c>
      <c r="B697" s="9"/>
      <c r="C697" s="10"/>
      <c r="D697" s="10"/>
      <c r="E697" s="10"/>
    </row>
    <row r="698" ht="20.05" customHeight="1">
      <c r="A698" t="str" s="8" cm="1">
        <f t="array" ref="A698">"+919810015531"</f>
        <v>+919810015531</v>
      </c>
      <c r="B698" s="9"/>
      <c r="C698" s="10"/>
      <c r="D698" s="10"/>
      <c r="E698" s="10"/>
    </row>
    <row r="699" ht="20.05" customHeight="1">
      <c r="A699" t="str" s="8" cm="1">
        <f t="array" ref="A699">"+919818138573"</f>
        <v>+919818138573</v>
      </c>
      <c r="B699" s="9"/>
      <c r="C699" s="10"/>
      <c r="D699" s="10"/>
      <c r="E699" s="10"/>
    </row>
    <row r="700" ht="20.05" customHeight="1">
      <c r="A700" t="str" s="8" cm="1">
        <f t="array" ref="A700">"+919891120103"</f>
        <v>+919891120103</v>
      </c>
      <c r="B700" s="9"/>
      <c r="C700" s="10"/>
      <c r="D700" s="10"/>
      <c r="E700" s="10"/>
    </row>
    <row r="701" ht="20.05" customHeight="1">
      <c r="A701" t="str" s="8" cm="1">
        <f t="array" ref="A701">"+919873453828"</f>
        <v>+919873453828</v>
      </c>
      <c r="B701" s="9"/>
      <c r="C701" s="10"/>
      <c r="D701" s="10"/>
      <c r="E701" s="10"/>
    </row>
    <row r="702" ht="20.05" customHeight="1">
      <c r="A702" t="str" s="8" cm="1">
        <f t="array" ref="A702">"+919911431723"</f>
        <v>+919911431723</v>
      </c>
      <c r="B702" s="9"/>
      <c r="C702" s="10"/>
      <c r="D702" s="10"/>
      <c r="E702" s="10"/>
    </row>
    <row r="703" ht="20.05" customHeight="1">
      <c r="A703" t="str" s="8" cm="1">
        <f t="array" ref="A703">"+919899407177"</f>
        <v>+919899407177</v>
      </c>
      <c r="B703" s="9"/>
      <c r="C703" s="10"/>
      <c r="D703" s="10"/>
      <c r="E703" s="10"/>
    </row>
    <row r="704" ht="20.05" customHeight="1">
      <c r="A704" t="str" s="8" cm="1">
        <f t="array" ref="A704">"+919350780424"</f>
        <v>+919350780424</v>
      </c>
      <c r="B704" s="9"/>
      <c r="C704" s="10"/>
      <c r="D704" s="10"/>
      <c r="E704" s="10"/>
    </row>
    <row r="705" ht="20.05" customHeight="1">
      <c r="A705" t="str" s="8" cm="1">
        <f t="array" ref="A705">"+919910886397"</f>
        <v>+919910886397</v>
      </c>
      <c r="B705" s="9"/>
      <c r="C705" s="10"/>
      <c r="D705" s="10"/>
      <c r="E705" s="10"/>
    </row>
    <row r="706" ht="20.05" customHeight="1">
      <c r="A706" t="str" s="8" cm="1">
        <f t="array" ref="A706">"+919313073110"</f>
        <v>+919313073110</v>
      </c>
      <c r="B706" s="9"/>
      <c r="C706" s="10"/>
      <c r="D706" s="10"/>
      <c r="E706" s="10"/>
    </row>
    <row r="707" ht="20.05" customHeight="1">
      <c r="A707" t="str" s="8" cm="1">
        <f t="array" ref="A707">"+919953236162"</f>
        <v>+919953236162</v>
      </c>
      <c r="B707" s="9"/>
      <c r="C707" s="10"/>
      <c r="D707" s="10"/>
      <c r="E707" s="10"/>
    </row>
    <row r="708" ht="20.05" customHeight="1">
      <c r="A708" t="str" s="8" cm="1">
        <f t="array" ref="A708">"+919810745520"</f>
        <v>+919810745520</v>
      </c>
      <c r="B708" s="9"/>
      <c r="C708" s="10"/>
      <c r="D708" s="10"/>
      <c r="E708" s="10"/>
    </row>
    <row r="709" ht="20.05" customHeight="1">
      <c r="A709" t="str" s="8" cm="1">
        <f t="array" ref="A709">"+919891332555"</f>
        <v>+919891332555</v>
      </c>
      <c r="B709" s="9"/>
      <c r="C709" s="10"/>
      <c r="D709" s="10"/>
      <c r="E709" s="10"/>
    </row>
    <row r="710" ht="20.05" customHeight="1">
      <c r="A710" t="str" s="8" cm="1">
        <f t="array" ref="A710">"+919810383251"</f>
        <v>+919810383251</v>
      </c>
      <c r="B710" s="9"/>
      <c r="C710" s="10"/>
      <c r="D710" s="10"/>
      <c r="E710" s="10"/>
    </row>
    <row r="711" ht="20.05" customHeight="1">
      <c r="A711" t="str" s="8" cm="1">
        <f t="array" ref="A711">"+919811668005"</f>
        <v>+919811668005</v>
      </c>
      <c r="B711" s="9"/>
      <c r="C711" s="10"/>
      <c r="D711" s="10"/>
      <c r="E711" s="10"/>
    </row>
    <row r="712" ht="20.05" customHeight="1">
      <c r="A712" t="str" s="8" cm="1">
        <f t="array" ref="A712">"+919313152024"</f>
        <v>+919313152024</v>
      </c>
      <c r="B712" s="9"/>
      <c r="C712" s="10"/>
      <c r="D712" s="10"/>
      <c r="E712" s="10"/>
    </row>
    <row r="713" ht="20.05" customHeight="1">
      <c r="A713" t="str" s="8" cm="1">
        <f t="array" ref="A713">"+919911597255"</f>
        <v>+919911597255</v>
      </c>
      <c r="B713" s="9"/>
      <c r="C713" s="10"/>
      <c r="D713" s="10"/>
      <c r="E713" s="10"/>
    </row>
    <row r="714" ht="20.05" customHeight="1">
      <c r="A714" t="str" s="8" cm="1">
        <f t="array" ref="A714">"+919818485808"</f>
        <v>+919818485808</v>
      </c>
      <c r="B714" s="9"/>
      <c r="C714" s="10"/>
      <c r="D714" s="10"/>
      <c r="E714" s="10"/>
    </row>
    <row r="715" ht="20.05" customHeight="1">
      <c r="A715" t="str" s="8" cm="1">
        <f t="array" ref="A715">"+919911295951"</f>
        <v>+919911295951</v>
      </c>
      <c r="B715" s="9"/>
      <c r="C715" s="10"/>
      <c r="D715" s="10"/>
      <c r="E715" s="10"/>
    </row>
    <row r="716" ht="20.05" customHeight="1">
      <c r="A716" t="str" s="8" cm="1">
        <f t="array" ref="A716">"+919953980020"</f>
        <v>+919953980020</v>
      </c>
      <c r="B716" s="9"/>
      <c r="C716" s="10"/>
      <c r="D716" s="10"/>
      <c r="E716" s="10"/>
    </row>
    <row r="717" ht="20.05" customHeight="1">
      <c r="A717" t="str" s="8" cm="1">
        <f t="array" ref="A717">"+919899600004"</f>
        <v>+919899600004</v>
      </c>
      <c r="B717" s="9"/>
      <c r="C717" s="10"/>
      <c r="D717" s="10"/>
      <c r="E717" s="10"/>
    </row>
    <row r="718" ht="20.05" customHeight="1">
      <c r="A718" t="str" s="8" cm="1">
        <f t="array" ref="A718">"+919717849732"</f>
        <v>+919717849732</v>
      </c>
      <c r="B718" s="9"/>
      <c r="C718" s="10"/>
      <c r="D718" s="10"/>
      <c r="E718" s="10"/>
    </row>
    <row r="719" ht="20.05" customHeight="1">
      <c r="A719" t="str" s="8" cm="1">
        <f t="array" ref="A719">"+919873948052"</f>
        <v>+919873948052</v>
      </c>
      <c r="B719" s="9"/>
      <c r="C719" s="10"/>
      <c r="D719" s="10"/>
      <c r="E719" s="10"/>
    </row>
    <row r="720" ht="20.05" customHeight="1">
      <c r="A720" t="str" s="8" cm="1">
        <f t="array" ref="A720">"+919910896369"</f>
        <v>+919910896369</v>
      </c>
      <c r="B720" s="9"/>
      <c r="C720" s="10"/>
      <c r="D720" s="10"/>
      <c r="E720" s="10"/>
    </row>
    <row r="721" ht="20.05" customHeight="1">
      <c r="A721" t="str" s="8" cm="1">
        <f t="array" ref="A721">"+919891518356"</f>
        <v>+919891518356</v>
      </c>
      <c r="B721" s="9"/>
      <c r="C721" s="10"/>
      <c r="D721" s="10"/>
      <c r="E721" s="10"/>
    </row>
    <row r="722" ht="20.05" customHeight="1">
      <c r="A722" t="str" s="8" cm="1">
        <f t="array" ref="A722">"+919891397383"</f>
        <v>+919891397383</v>
      </c>
      <c r="B722" s="9"/>
      <c r="C722" s="10"/>
      <c r="D722" s="10"/>
      <c r="E722" s="10"/>
    </row>
    <row r="723" ht="20.05" customHeight="1">
      <c r="A723" t="str" s="8" cm="1">
        <f t="array" ref="A723">"+919899950905"</f>
        <v>+919899950905</v>
      </c>
      <c r="B723" s="9"/>
      <c r="C723" s="10"/>
      <c r="D723" s="10"/>
      <c r="E723" s="10"/>
    </row>
    <row r="724" ht="20.05" customHeight="1">
      <c r="A724" t="str" s="8" cm="1">
        <f t="array" ref="A724">"+919999936217"</f>
        <v>+919999936217</v>
      </c>
      <c r="B724" s="9"/>
      <c r="C724" s="10"/>
      <c r="D724" s="10"/>
      <c r="E724" s="10"/>
    </row>
    <row r="725" ht="20.05" customHeight="1">
      <c r="A725" t="str" s="8" cm="1">
        <f t="array" ref="A725">"+919871188037"</f>
        <v>+919871188037</v>
      </c>
      <c r="B725" s="9"/>
      <c r="C725" s="10"/>
      <c r="D725" s="10"/>
      <c r="E725" s="10"/>
    </row>
    <row r="726" ht="20.05" customHeight="1">
      <c r="A726" t="str" s="8" cm="1">
        <f t="array" ref="A726">"+919899559232"</f>
        <v>+919899559232</v>
      </c>
      <c r="B726" s="9"/>
      <c r="C726" s="10"/>
      <c r="D726" s="10"/>
      <c r="E726" s="10"/>
    </row>
    <row r="727" ht="20.05" customHeight="1">
      <c r="A727" t="str" s="8" cm="1">
        <f t="array" ref="A727">"+919911188176"</f>
        <v>+919911188176</v>
      </c>
      <c r="B727" s="9"/>
      <c r="C727" s="10"/>
      <c r="D727" s="10"/>
      <c r="E727" s="10"/>
    </row>
    <row r="728" ht="20.05" customHeight="1">
      <c r="A728" t="str" s="8" cm="1">
        <f t="array" ref="A728">"+919910911259"</f>
        <v>+919910911259</v>
      </c>
      <c r="B728" s="9"/>
      <c r="C728" s="10"/>
      <c r="D728" s="10"/>
      <c r="E728" s="10"/>
    </row>
    <row r="729" ht="20.05" customHeight="1">
      <c r="A729" t="str" s="8" cm="1">
        <f t="array" ref="A729">"+919810452543"</f>
        <v>+919810452543</v>
      </c>
      <c r="B729" s="9"/>
      <c r="C729" s="10"/>
      <c r="D729" s="10"/>
      <c r="E729" s="10"/>
    </row>
    <row r="730" ht="20.05" customHeight="1">
      <c r="A730" t="str" s="8" cm="1">
        <f t="array" ref="A730">"+919810295101"</f>
        <v>+919810295101</v>
      </c>
      <c r="B730" s="9"/>
      <c r="C730" s="10"/>
      <c r="D730" s="10"/>
      <c r="E730" s="10"/>
    </row>
    <row r="731" ht="20.05" customHeight="1">
      <c r="A731" t="str" s="8" cm="1">
        <f t="array" ref="A731">"+919015211525"</f>
        <v>+919015211525</v>
      </c>
      <c r="B731" s="9"/>
      <c r="C731" s="10"/>
      <c r="D731" s="10"/>
      <c r="E731" s="10"/>
    </row>
    <row r="732" ht="20.05" customHeight="1">
      <c r="A732" t="str" s="8" cm="1">
        <f t="array" ref="A732">"+919716822016"</f>
        <v>+919716822016</v>
      </c>
      <c r="B732" s="9"/>
      <c r="C732" s="10"/>
      <c r="D732" s="10"/>
      <c r="E732" s="10"/>
    </row>
    <row r="733" ht="20.05" customHeight="1">
      <c r="A733" t="str" s="8" cm="1">
        <f t="array" ref="A733">"+919873541653"</f>
        <v>+919873541653</v>
      </c>
      <c r="B733" s="9"/>
      <c r="C733" s="10"/>
      <c r="D733" s="10"/>
      <c r="E733" s="10"/>
    </row>
    <row r="734" ht="20.05" customHeight="1">
      <c r="A734" t="str" s="8" cm="1">
        <f t="array" ref="A734">"+919910326570"</f>
        <v>+919910326570</v>
      </c>
      <c r="B734" s="9"/>
      <c r="C734" s="10"/>
      <c r="D734" s="10"/>
      <c r="E734" s="10"/>
    </row>
    <row r="735" ht="20.05" customHeight="1">
      <c r="A735" t="str" s="8" cm="1">
        <f t="array" ref="A735">"+919990516231"</f>
        <v>+919990516231</v>
      </c>
      <c r="B735" s="9"/>
      <c r="C735" s="10"/>
      <c r="D735" s="10"/>
      <c r="E735" s="10"/>
    </row>
    <row r="736" ht="20.05" customHeight="1">
      <c r="A736" t="str" s="8" cm="1">
        <f t="array" ref="A736">"+919911941930"</f>
        <v>+919911941930</v>
      </c>
      <c r="B736" s="9"/>
      <c r="C736" s="10"/>
      <c r="D736" s="10"/>
      <c r="E736" s="10"/>
    </row>
    <row r="737" ht="20.05" customHeight="1">
      <c r="A737" t="str" s="8" cm="1">
        <f t="array" ref="A737">"+919990210796"</f>
        <v>+919990210796</v>
      </c>
      <c r="B737" s="9"/>
      <c r="C737" s="10"/>
      <c r="D737" s="10"/>
      <c r="E737" s="10"/>
    </row>
    <row r="738" ht="20.05" customHeight="1">
      <c r="A738" t="str" s="8" cm="1">
        <f t="array" ref="A738">"+919718215415"</f>
        <v>+919718215415</v>
      </c>
      <c r="B738" s="9"/>
      <c r="C738" s="10"/>
      <c r="D738" s="10"/>
      <c r="E738" s="10"/>
    </row>
    <row r="739" ht="20.05" customHeight="1">
      <c r="A739" t="str" s="8" cm="1">
        <f t="array" ref="A739">"+919899964070"</f>
        <v>+919899964070</v>
      </c>
      <c r="B739" s="9"/>
      <c r="C739" s="10"/>
      <c r="D739" s="10"/>
      <c r="E739" s="10"/>
    </row>
    <row r="740" ht="20.05" customHeight="1">
      <c r="A740" t="str" s="8" cm="1">
        <f t="array" ref="A740">"+919911563736"</f>
        <v>+919911563736</v>
      </c>
      <c r="B740" s="9"/>
      <c r="C740" s="10"/>
      <c r="D740" s="10"/>
      <c r="E740" s="10"/>
    </row>
    <row r="741" ht="20.05" customHeight="1">
      <c r="A741" t="str" s="8" cm="1">
        <f t="array" ref="A741">"+919818841612"</f>
        <v>+919818841612</v>
      </c>
      <c r="B741" s="9"/>
      <c r="C741" s="10"/>
      <c r="D741" s="10"/>
      <c r="E741" s="10"/>
    </row>
    <row r="742" ht="20.05" customHeight="1">
      <c r="A742" t="str" s="8" cm="1">
        <f t="array" ref="A742">"+919250024607"</f>
        <v>+919250024607</v>
      </c>
      <c r="B742" s="9"/>
      <c r="C742" s="10"/>
      <c r="D742" s="10"/>
      <c r="E742" s="10"/>
    </row>
    <row r="743" ht="20.05" customHeight="1">
      <c r="A743" t="str" s="8" cm="1">
        <f t="array" ref="A743">"+919873978195"</f>
        <v>+919873978195</v>
      </c>
      <c r="B743" s="9"/>
      <c r="C743" s="10"/>
      <c r="D743" s="10"/>
      <c r="E743" s="10"/>
    </row>
    <row r="744" ht="20.05" customHeight="1">
      <c r="A744" t="str" s="8" cm="1">
        <f t="array" ref="A744">"+919811711154"</f>
        <v>+919811711154</v>
      </c>
      <c r="B744" s="9"/>
      <c r="C744" s="10"/>
      <c r="D744" s="10"/>
      <c r="E744" s="10"/>
    </row>
    <row r="745" ht="20.05" customHeight="1">
      <c r="A745" t="str" s="8" cm="1">
        <f t="array" ref="A745">"+919811273435"</f>
        <v>+919811273435</v>
      </c>
      <c r="B745" s="9"/>
      <c r="C745" s="10"/>
      <c r="D745" s="10"/>
      <c r="E745" s="10"/>
    </row>
    <row r="746" ht="20.05" customHeight="1">
      <c r="A746" t="str" s="8" cm="1">
        <f t="array" ref="A746">"+919654222460"</f>
        <v>+919654222460</v>
      </c>
      <c r="B746" s="9"/>
      <c r="C746" s="10"/>
      <c r="D746" s="10"/>
      <c r="E746" s="10"/>
    </row>
    <row r="747" ht="20.05" customHeight="1">
      <c r="A747" t="str" s="8" cm="1">
        <f t="array" ref="A747">"+919717424436"</f>
        <v>+919717424436</v>
      </c>
      <c r="B747" s="9"/>
      <c r="C747" s="10"/>
      <c r="D747" s="10"/>
      <c r="E747" s="10"/>
    </row>
    <row r="748" ht="20.05" customHeight="1">
      <c r="A748" t="str" s="8" cm="1">
        <f t="array" ref="A748">"+919999110595"</f>
        <v>+919999110595</v>
      </c>
      <c r="B748" s="9"/>
      <c r="C748" s="10"/>
      <c r="D748" s="10"/>
      <c r="E748" s="10"/>
    </row>
    <row r="749" ht="20.05" customHeight="1">
      <c r="A749" t="str" s="8" cm="1">
        <f t="array" ref="A749">"+919718443809"</f>
        <v>+919718443809</v>
      </c>
      <c r="B749" s="9"/>
      <c r="C749" s="10"/>
      <c r="D749" s="10"/>
      <c r="E749" s="10"/>
    </row>
    <row r="750" ht="20.05" customHeight="1">
      <c r="A750" t="str" s="8" cm="1">
        <f t="array" ref="A750">"+919810259992"</f>
        <v>+919810259992</v>
      </c>
      <c r="B750" s="9"/>
      <c r="C750" s="10"/>
      <c r="D750" s="10"/>
      <c r="E750" s="10"/>
    </row>
    <row r="751" ht="20.05" customHeight="1">
      <c r="A751" t="str" s="8" cm="1">
        <f t="array" ref="A751">"+919868212437"</f>
        <v>+919868212437</v>
      </c>
      <c r="B751" s="9"/>
      <c r="C751" s="10"/>
      <c r="D751" s="10"/>
      <c r="E751" s="10"/>
    </row>
    <row r="752" ht="20.05" customHeight="1">
      <c r="A752" t="str" s="8" cm="1">
        <f t="array" ref="A752">"+919818353525"</f>
        <v>+919818353525</v>
      </c>
      <c r="B752" s="9"/>
      <c r="C752" s="10"/>
      <c r="D752" s="10"/>
      <c r="E752" s="10"/>
    </row>
    <row r="753" ht="20.05" customHeight="1">
      <c r="A753" t="str" s="8" cm="1">
        <f t="array" ref="A753">"+919818725445"</f>
        <v>+919818725445</v>
      </c>
      <c r="B753" s="9"/>
      <c r="C753" s="10"/>
      <c r="D753" s="10"/>
      <c r="E753" s="10"/>
    </row>
    <row r="754" ht="20.05" customHeight="1">
      <c r="A754" t="str" s="8" cm="1">
        <f t="array" ref="A754">"+918527613019"</f>
        <v>+918527613019</v>
      </c>
      <c r="B754" s="9"/>
      <c r="C754" s="10"/>
      <c r="D754" s="10"/>
      <c r="E754" s="10"/>
    </row>
    <row r="755" ht="20.05" customHeight="1">
      <c r="A755" t="str" s="8" cm="1">
        <f t="array" ref="A755">"+919868117727"</f>
        <v>+919868117727</v>
      </c>
      <c r="B755" s="9"/>
      <c r="C755" s="10"/>
      <c r="D755" s="10"/>
      <c r="E755" s="10"/>
    </row>
    <row r="756" ht="20.05" customHeight="1">
      <c r="A756" t="str" s="8" cm="1">
        <f t="array" ref="A756">"+919873980117"</f>
        <v>+919873980117</v>
      </c>
      <c r="B756" s="9"/>
      <c r="C756" s="10"/>
      <c r="D756" s="10"/>
      <c r="E756" s="10"/>
    </row>
    <row r="757" ht="20.05" customHeight="1">
      <c r="A757" t="str" s="8" cm="1">
        <f t="array" ref="A757">"+919958933090"</f>
        <v>+919958933090</v>
      </c>
      <c r="B757" s="9"/>
      <c r="C757" s="10"/>
      <c r="D757" s="10"/>
      <c r="E757" s="10"/>
    </row>
    <row r="758" ht="20.05" customHeight="1">
      <c r="A758" t="str" s="8" cm="1">
        <f t="array" ref="A758">"+919971072154"</f>
        <v>+919971072154</v>
      </c>
      <c r="B758" s="9"/>
      <c r="C758" s="10"/>
      <c r="D758" s="10"/>
      <c r="E758" s="10"/>
    </row>
    <row r="759" ht="20.05" customHeight="1">
      <c r="A759" t="str" s="8" cm="1">
        <f t="array" ref="A759">"+919810365144"</f>
        <v>+919810365144</v>
      </c>
      <c r="B759" s="9"/>
      <c r="C759" s="10"/>
      <c r="D759" s="10"/>
      <c r="E759" s="10"/>
    </row>
    <row r="760" ht="20.05" customHeight="1">
      <c r="A760" t="str" s="8" cm="1">
        <f t="array" ref="A760">"+919818907150"</f>
        <v>+919818907150</v>
      </c>
      <c r="B760" s="9"/>
      <c r="C760" s="10"/>
      <c r="D760" s="10"/>
      <c r="E760" s="10"/>
    </row>
    <row r="761" ht="20.05" customHeight="1">
      <c r="A761" t="str" s="8" cm="1">
        <f t="array" ref="A761">"+919871123826"</f>
        <v>+919871123826</v>
      </c>
      <c r="B761" s="9"/>
      <c r="C761" s="10"/>
      <c r="D761" s="10"/>
      <c r="E761" s="10"/>
    </row>
    <row r="762" ht="20.05" customHeight="1">
      <c r="A762" t="str" s="8" cm="1">
        <f t="array" ref="A762">"+919873205048"</f>
        <v>+919873205048</v>
      </c>
      <c r="B762" s="9"/>
      <c r="C762" s="10"/>
      <c r="D762" s="10"/>
      <c r="E762" s="10"/>
    </row>
    <row r="763" ht="20.05" customHeight="1">
      <c r="A763" t="str" s="8" cm="1">
        <f t="array" ref="A763">"+919811063726"</f>
        <v>+919811063726</v>
      </c>
      <c r="B763" s="9"/>
      <c r="C763" s="10"/>
      <c r="D763" s="10"/>
      <c r="E763" s="10"/>
    </row>
    <row r="764" ht="20.05" customHeight="1">
      <c r="A764" t="str" s="8" cm="1">
        <f t="array" ref="A764">"+919810134658"</f>
        <v>+919810134658</v>
      </c>
      <c r="B764" s="9"/>
      <c r="C764" s="10"/>
      <c r="D764" s="10"/>
      <c r="E764" s="10"/>
    </row>
    <row r="765" ht="20.05" customHeight="1">
      <c r="A765" t="str" s="8" cm="1">
        <f t="array" ref="A765">"+919810000272"</f>
        <v>+919810000272</v>
      </c>
      <c r="B765" s="9"/>
      <c r="C765" s="10"/>
      <c r="D765" s="10"/>
      <c r="E765" s="10"/>
    </row>
    <row r="766" ht="20.05" customHeight="1">
      <c r="A766" t="str" s="8" cm="1">
        <f t="array" ref="A766">"+919958010121"</f>
        <v>+919958010121</v>
      </c>
      <c r="B766" s="9"/>
      <c r="C766" s="10"/>
      <c r="D766" s="10"/>
      <c r="E766" s="10"/>
    </row>
    <row r="767" ht="20.05" customHeight="1">
      <c r="A767" t="str" s="8" cm="1">
        <f t="array" ref="A767">"+919718097016"</f>
        <v>+919718097016</v>
      </c>
      <c r="B767" s="9"/>
      <c r="C767" s="10"/>
      <c r="D767" s="10"/>
      <c r="E767" s="10"/>
    </row>
    <row r="768" ht="20.05" customHeight="1">
      <c r="A768" t="str" s="8" cm="1">
        <f t="array" ref="A768">"+919313143040"</f>
        <v>+919313143040</v>
      </c>
      <c r="B768" s="9"/>
      <c r="C768" s="10"/>
      <c r="D768" s="10"/>
      <c r="E768" s="10"/>
    </row>
    <row r="769" ht="20.05" customHeight="1">
      <c r="A769" t="str" s="8" cm="1">
        <f t="array" ref="A769">"+919868222281"</f>
        <v>+919868222281</v>
      </c>
      <c r="B769" s="9"/>
      <c r="C769" s="10"/>
      <c r="D769" s="10"/>
      <c r="E769" s="10"/>
    </row>
    <row r="770" ht="20.05" customHeight="1">
      <c r="A770" t="str" s="8" cm="1">
        <f t="array" ref="A770">"+919811603544"</f>
        <v>+919811603544</v>
      </c>
      <c r="B770" s="9"/>
      <c r="C770" s="10"/>
      <c r="D770" s="10"/>
      <c r="E770" s="10"/>
    </row>
    <row r="771" ht="20.05" customHeight="1">
      <c r="A771" t="str" s="8" cm="1">
        <f t="array" ref="A771">"+919418304412"</f>
        <v>+919418304412</v>
      </c>
      <c r="B771" s="9"/>
      <c r="C771" s="10"/>
      <c r="D771" s="10"/>
      <c r="E771" s="10"/>
    </row>
    <row r="772" ht="20.05" customHeight="1">
      <c r="A772" t="str" s="8" cm="1">
        <f t="array" ref="A772">"+919811028319"</f>
        <v>+919811028319</v>
      </c>
      <c r="B772" s="9"/>
      <c r="C772" s="10"/>
      <c r="D772" s="10"/>
      <c r="E772" s="10"/>
    </row>
    <row r="773" ht="20.05" customHeight="1">
      <c r="A773" t="str" s="8" cm="1">
        <f t="array" ref="A773">"+919811010404"</f>
        <v>+919811010404</v>
      </c>
      <c r="B773" s="9"/>
      <c r="C773" s="10"/>
      <c r="D773" s="10"/>
      <c r="E773" s="10"/>
    </row>
    <row r="774" ht="20.05" customHeight="1">
      <c r="A774" t="str" s="8" cm="1">
        <f t="array" ref="A774">"+918149209321"</f>
        <v>+918149209321</v>
      </c>
      <c r="B774" s="9"/>
      <c r="C774" s="10"/>
      <c r="D774" s="10"/>
      <c r="E774" s="10"/>
    </row>
    <row r="775" ht="20.05" customHeight="1">
      <c r="A775" t="str" s="8" cm="1">
        <f t="array" ref="A775">"+919718502067"</f>
        <v>+919718502067</v>
      </c>
      <c r="B775" s="9"/>
      <c r="C775" s="10"/>
      <c r="D775" s="10"/>
      <c r="E775" s="10"/>
    </row>
    <row r="776" ht="20.05" customHeight="1">
      <c r="A776" t="str" s="8" cm="1">
        <f t="array" ref="A776">"+918800900142"</f>
        <v>+918800900142</v>
      </c>
      <c r="B776" s="9"/>
      <c r="C776" s="10"/>
      <c r="D776" s="10"/>
      <c r="E776" s="10"/>
    </row>
    <row r="777" ht="20.05" customHeight="1">
      <c r="A777" t="str" s="8" cm="1">
        <f t="array" ref="A777">"+919818136546"</f>
        <v>+919818136546</v>
      </c>
      <c r="B777" s="9"/>
      <c r="C777" s="10"/>
      <c r="D777" s="10"/>
      <c r="E777" s="10"/>
    </row>
    <row r="778" ht="20.05" customHeight="1">
      <c r="A778" t="str" s="8" cm="1">
        <f t="array" ref="A778">"+918527298234"</f>
        <v>+918527298234</v>
      </c>
      <c r="B778" s="9"/>
      <c r="C778" s="10"/>
      <c r="D778" s="10"/>
      <c r="E778" s="10"/>
    </row>
    <row r="779" ht="20.05" customHeight="1">
      <c r="A779" t="str" s="8" cm="1">
        <f t="array" ref="A779">"+919871698747"</f>
        <v>+919871698747</v>
      </c>
      <c r="B779" s="9"/>
      <c r="C779" s="10"/>
      <c r="D779" s="10"/>
      <c r="E779" s="10"/>
    </row>
    <row r="780" ht="20.05" customHeight="1">
      <c r="A780" t="str" s="8" cm="1">
        <f t="array" ref="A780">"+919999817130"</f>
        <v>+919999817130</v>
      </c>
      <c r="B780" s="9"/>
      <c r="C780" s="10"/>
      <c r="D780" s="10"/>
      <c r="E780" s="10"/>
    </row>
    <row r="781" ht="20.05" customHeight="1">
      <c r="A781" t="str" s="8" cm="1">
        <f t="array" ref="A781">"+919811302133"</f>
        <v>+919811302133</v>
      </c>
      <c r="B781" s="9"/>
      <c r="C781" s="10"/>
      <c r="D781" s="10"/>
      <c r="E781" s="10"/>
    </row>
    <row r="782" ht="20.05" customHeight="1">
      <c r="A782" t="str" s="8" cm="1">
        <f t="array" ref="A782">"+919818897125"</f>
        <v>+919818897125</v>
      </c>
      <c r="B782" s="9"/>
      <c r="C782" s="10"/>
      <c r="D782" s="10"/>
      <c r="E782" s="10"/>
    </row>
    <row r="783" ht="20.05" customHeight="1">
      <c r="A783" t="str" s="8" cm="1">
        <f t="array" ref="A783">"+919873319696"</f>
        <v>+919873319696</v>
      </c>
      <c r="B783" s="9"/>
      <c r="C783" s="10"/>
      <c r="D783" s="10"/>
      <c r="E783" s="10"/>
    </row>
    <row r="784" ht="20.05" customHeight="1">
      <c r="A784" t="str" s="8" cm="1">
        <f t="array" ref="A784">"+919717884471"</f>
        <v>+919717884471</v>
      </c>
      <c r="B784" s="9"/>
      <c r="C784" s="10"/>
      <c r="D784" s="10"/>
      <c r="E784" s="10"/>
    </row>
    <row r="785" ht="20.05" customHeight="1">
      <c r="A785" t="str" s="8" cm="1">
        <f t="array" ref="A785">"+919716299137"</f>
        <v>+919716299137</v>
      </c>
      <c r="B785" s="9"/>
      <c r="C785" s="10"/>
      <c r="D785" s="10"/>
      <c r="E785" s="10"/>
    </row>
    <row r="786" ht="20.05" customHeight="1">
      <c r="A786" t="str" s="8" cm="1">
        <f t="array" ref="A786">"+919810294394"</f>
        <v>+919810294394</v>
      </c>
      <c r="B786" s="9"/>
      <c r="C786" s="10"/>
      <c r="D786" s="10"/>
      <c r="E786" s="10"/>
    </row>
    <row r="787" ht="20.05" customHeight="1">
      <c r="A787" t="str" s="8" cm="1">
        <f t="array" ref="A787">"+919350006357"</f>
        <v>+919350006357</v>
      </c>
      <c r="B787" s="9"/>
      <c r="C787" s="10"/>
      <c r="D787" s="10"/>
      <c r="E787" s="10"/>
    </row>
    <row r="788" ht="20.05" customHeight="1">
      <c r="A788" t="str" s="8" cm="1">
        <f t="array" ref="A788">"+919891122735"</f>
        <v>+919891122735</v>
      </c>
      <c r="B788" s="9"/>
      <c r="C788" s="10"/>
      <c r="D788" s="10"/>
      <c r="E788" s="10"/>
    </row>
    <row r="789" ht="20.05" customHeight="1">
      <c r="A789" t="str" s="8" cm="1">
        <f t="array" ref="A789">"+919810432915"</f>
        <v>+919810432915</v>
      </c>
      <c r="B789" s="9"/>
      <c r="C789" s="10"/>
      <c r="D789" s="10"/>
      <c r="E789" s="10"/>
    </row>
    <row r="790" ht="20.05" customHeight="1">
      <c r="A790" t="str" s="8" cm="1">
        <f t="array" ref="A790">"+919873008000"</f>
        <v>+919873008000</v>
      </c>
      <c r="B790" s="9"/>
      <c r="C790" s="10"/>
      <c r="D790" s="10"/>
      <c r="E790" s="10"/>
    </row>
    <row r="791" ht="20.05" customHeight="1">
      <c r="A791" t="str" s="8" cm="1">
        <f t="array" ref="A791">"+919810617345"</f>
        <v>+919810617345</v>
      </c>
      <c r="B791" s="9"/>
      <c r="C791" s="10"/>
      <c r="D791" s="10"/>
      <c r="E791" s="10"/>
    </row>
    <row r="792" ht="20.05" customHeight="1">
      <c r="A792" t="str" s="8" cm="1">
        <f t="array" ref="A792">"+917507967453"</f>
        <v>+917507967453</v>
      </c>
      <c r="B792" s="9"/>
      <c r="C792" s="10"/>
      <c r="D792" s="10"/>
      <c r="E792" s="10"/>
    </row>
    <row r="793" ht="20.05" customHeight="1">
      <c r="A793" t="str" s="8" cm="1">
        <f t="array" ref="A793">"+919312433789"</f>
        <v>+919312433789</v>
      </c>
      <c r="B793" s="9"/>
      <c r="C793" s="10"/>
      <c r="D793" s="10"/>
      <c r="E793" s="10"/>
    </row>
    <row r="794" ht="20.05" customHeight="1">
      <c r="A794" t="str" s="8" cm="1">
        <f t="array" ref="A794">"+919868156055"</f>
        <v>+919868156055</v>
      </c>
      <c r="B794" s="9"/>
      <c r="C794" s="10"/>
      <c r="D794" s="10"/>
      <c r="E794" s="10"/>
    </row>
    <row r="795" ht="20.05" customHeight="1">
      <c r="A795" t="str" s="8" cm="1">
        <f t="array" ref="A795">"+919818121512"</f>
        <v>+919818121512</v>
      </c>
      <c r="B795" s="9"/>
      <c r="C795" s="10"/>
      <c r="D795" s="10"/>
      <c r="E795" s="10"/>
    </row>
    <row r="796" ht="20.05" customHeight="1">
      <c r="A796" t="str" s="8" cm="1">
        <f t="array" ref="A796">"+919810516792"</f>
        <v>+919810516792</v>
      </c>
      <c r="B796" s="9"/>
      <c r="C796" s="10"/>
      <c r="D796" s="10"/>
      <c r="E796" s="10"/>
    </row>
    <row r="797" ht="20.05" customHeight="1">
      <c r="A797" t="str" s="8" cm="1">
        <f t="array" ref="A797">"+919891211788"</f>
        <v>+919891211788</v>
      </c>
      <c r="B797" s="9"/>
      <c r="C797" s="10"/>
      <c r="D797" s="10"/>
      <c r="E797" s="10"/>
    </row>
    <row r="798" ht="20.05" customHeight="1">
      <c r="A798" t="str" s="8" cm="1">
        <f t="array" ref="A798">"+919810751430"</f>
        <v>+919810751430</v>
      </c>
      <c r="B798" s="9"/>
      <c r="C798" s="10"/>
      <c r="D798" s="10"/>
      <c r="E798" s="10"/>
    </row>
    <row r="799" ht="20.05" customHeight="1">
      <c r="A799" t="str" s="8" cm="1">
        <f t="array" ref="A799">"+919811258052"</f>
        <v>+919811258052</v>
      </c>
      <c r="B799" s="9"/>
      <c r="C799" s="10"/>
      <c r="D799" s="10"/>
      <c r="E799" s="10"/>
    </row>
    <row r="800" ht="20.05" customHeight="1">
      <c r="A800" t="str" s="8" cm="1">
        <f t="array" ref="A800">"+919818388210"</f>
        <v>+919818388210</v>
      </c>
      <c r="B800" s="9"/>
      <c r="C800" s="10"/>
      <c r="D800" s="10"/>
      <c r="E800" s="10"/>
    </row>
    <row r="801" ht="20.05" customHeight="1">
      <c r="A801" t="str" s="8" cm="1">
        <f t="array" ref="A801">"+919810040542"</f>
        <v>+919810040542</v>
      </c>
      <c r="B801" s="9"/>
      <c r="C801" s="10"/>
      <c r="D801" s="10"/>
      <c r="E801" s="10"/>
    </row>
    <row r="802" ht="20.05" customHeight="1">
      <c r="A802" t="str" s="8" cm="1">
        <f t="array" ref="A802">"+919953577355"</f>
        <v>+919953577355</v>
      </c>
      <c r="B802" s="9"/>
      <c r="C802" s="10"/>
      <c r="D802" s="10"/>
      <c r="E802" s="10"/>
    </row>
    <row r="803" ht="20.05" customHeight="1">
      <c r="A803" t="str" s="8" cm="1">
        <f t="array" ref="A803">"+919810126825"</f>
        <v>+919810126825</v>
      </c>
      <c r="B803" s="9"/>
      <c r="C803" s="10"/>
      <c r="D803" s="10"/>
      <c r="E803" s="10"/>
    </row>
    <row r="804" ht="20.05" customHeight="1">
      <c r="A804" t="str" s="8" cm="1">
        <f t="array" ref="A804">"+919810288519"</f>
        <v>+919810288519</v>
      </c>
      <c r="B804" s="9"/>
      <c r="C804" s="10"/>
      <c r="D804" s="10"/>
      <c r="E804" s="10"/>
    </row>
    <row r="805" ht="20.05" customHeight="1">
      <c r="A805" t="str" s="8" cm="1">
        <f t="array" ref="A805">"+919969326648"</f>
        <v>+919969326648</v>
      </c>
      <c r="B805" s="9"/>
      <c r="C805" s="10"/>
      <c r="D805" s="10"/>
      <c r="E805" s="10"/>
    </row>
    <row r="806" ht="20.05" customHeight="1">
      <c r="A806" t="str" s="8" cm="1">
        <f t="array" ref="A806">"+919891212386"</f>
        <v>+919891212386</v>
      </c>
      <c r="B806" s="9"/>
      <c r="C806" s="10"/>
      <c r="D806" s="10"/>
      <c r="E806" s="10"/>
    </row>
    <row r="807" ht="20.05" customHeight="1">
      <c r="A807" t="str" s="8" cm="1">
        <f t="array" ref="A807">"+918800802703"</f>
        <v>+918800802703</v>
      </c>
      <c r="B807" s="9"/>
      <c r="C807" s="10"/>
      <c r="D807" s="10"/>
      <c r="E807" s="10"/>
    </row>
    <row r="808" ht="20.05" customHeight="1">
      <c r="A808" t="str" s="8" cm="1">
        <f t="array" ref="A808">"+919999667899"</f>
        <v>+919999667899</v>
      </c>
      <c r="B808" s="9"/>
      <c r="C808" s="10"/>
      <c r="D808" s="10"/>
      <c r="E808" s="10"/>
    </row>
    <row r="809" ht="20.05" customHeight="1">
      <c r="A809" t="str" s="8" cm="1">
        <f t="array" ref="A809">"+919350570007"</f>
        <v>+919350570007</v>
      </c>
      <c r="B809" s="9"/>
      <c r="C809" s="10"/>
      <c r="D809" s="10"/>
      <c r="E809" s="10"/>
    </row>
    <row r="810" ht="20.05" customHeight="1">
      <c r="A810" t="str" s="8" cm="1">
        <f t="array" ref="A810">"+919810236541"</f>
        <v>+919810236541</v>
      </c>
      <c r="B810" s="9"/>
      <c r="C810" s="10"/>
      <c r="D810" s="10"/>
      <c r="E810" s="10"/>
    </row>
    <row r="811" ht="20.05" customHeight="1">
      <c r="A811" t="str" s="8" cm="1">
        <f t="array" ref="A811">"+919810230543"</f>
        <v>+919810230543</v>
      </c>
      <c r="B811" s="9"/>
      <c r="C811" s="10"/>
      <c r="D811" s="10"/>
      <c r="E811" s="10"/>
    </row>
    <row r="812" ht="20.05" customHeight="1">
      <c r="A812" t="str" s="8" cm="1">
        <f t="array" ref="A812">"+919811082689"</f>
        <v>+919811082689</v>
      </c>
      <c r="B812" s="9"/>
      <c r="C812" s="10"/>
      <c r="D812" s="10"/>
      <c r="E812" s="10"/>
    </row>
    <row r="813" ht="20.05" customHeight="1">
      <c r="A813" t="str" s="8" cm="1">
        <f t="array" ref="A813">"+919818841321"</f>
        <v>+919818841321</v>
      </c>
      <c r="B813" s="9"/>
      <c r="C813" s="10"/>
      <c r="D813" s="10"/>
      <c r="E813" s="10"/>
    </row>
    <row r="814" ht="20.05" customHeight="1">
      <c r="A814" t="str" s="8" cm="1">
        <f t="array" ref="A814">"+919312247538"</f>
        <v>+919312247538</v>
      </c>
      <c r="B814" s="9"/>
      <c r="C814" s="10"/>
      <c r="D814" s="10"/>
      <c r="E814" s="10"/>
    </row>
    <row r="815" ht="20.05" customHeight="1">
      <c r="A815" t="str" s="8" cm="1">
        <f t="array" ref="A815">"+919810505014"</f>
        <v>+919810505014</v>
      </c>
      <c r="B815" s="9"/>
      <c r="C815" s="10"/>
      <c r="D815" s="10"/>
      <c r="E815" s="10"/>
    </row>
    <row r="816" ht="20.05" customHeight="1">
      <c r="A816" t="str" s="8" cm="1">
        <f t="array" ref="A816">"+919958240251"</f>
        <v>+919958240251</v>
      </c>
      <c r="B816" s="9"/>
      <c r="C816" s="10"/>
      <c r="D816" s="10"/>
      <c r="E816" s="10"/>
    </row>
    <row r="817" ht="20.05" customHeight="1">
      <c r="A817" t="str" s="8" cm="1">
        <f t="array" ref="A817">"+919899333729"</f>
        <v>+919899333729</v>
      </c>
      <c r="B817" s="9"/>
      <c r="C817" s="10"/>
      <c r="D817" s="10"/>
      <c r="E817" s="10"/>
    </row>
    <row r="818" ht="20.05" customHeight="1">
      <c r="A818" t="str" s="8" cm="1">
        <f t="array" ref="A818">"+919212241230"</f>
        <v>+919212241230</v>
      </c>
      <c r="B818" s="9"/>
      <c r="C818" s="10"/>
      <c r="D818" s="10"/>
      <c r="E818" s="10"/>
    </row>
    <row r="819" ht="20.05" customHeight="1">
      <c r="A819" t="str" s="8" cm="1">
        <f t="array" ref="A819">"+919213494862"</f>
        <v>+919213494862</v>
      </c>
      <c r="B819" s="9"/>
      <c r="C819" s="10"/>
      <c r="D819" s="10"/>
      <c r="E819" s="10"/>
    </row>
    <row r="820" ht="20.05" customHeight="1">
      <c r="A820" t="str" s="8" cm="1">
        <f t="array" ref="A820">"+919313331684"</f>
        <v>+919313331684</v>
      </c>
      <c r="B820" s="9"/>
      <c r="C820" s="10"/>
      <c r="D820" s="10"/>
      <c r="E820" s="10"/>
    </row>
    <row r="821" ht="20.05" customHeight="1">
      <c r="A821" t="str" s="8" cm="1">
        <f t="array" ref="A821">"+919311826818"</f>
        <v>+919311826818</v>
      </c>
      <c r="B821" s="9"/>
      <c r="C821" s="10"/>
      <c r="D821" s="10"/>
      <c r="E821" s="10"/>
    </row>
    <row r="822" ht="20.05" customHeight="1">
      <c r="A822" t="str" s="8" cm="1">
        <f t="array" ref="A822">"+919810808586"</f>
        <v>+919810808586</v>
      </c>
      <c r="B822" s="9"/>
      <c r="C822" s="10"/>
      <c r="D822" s="10"/>
      <c r="E822" s="10"/>
    </row>
    <row r="823" ht="20.05" customHeight="1">
      <c r="A823" t="str" s="8" cm="1">
        <f t="array" ref="A823">"+919815218964"</f>
        <v>+919815218964</v>
      </c>
      <c r="B823" s="9"/>
      <c r="C823" s="10"/>
      <c r="D823" s="10"/>
      <c r="E823" s="10"/>
    </row>
    <row r="824" ht="20.05" customHeight="1">
      <c r="A824" t="str" s="8" cm="1">
        <f t="array" ref="A824">"+919868431579"</f>
        <v>+919868431579</v>
      </c>
      <c r="B824" s="9"/>
      <c r="C824" s="10"/>
      <c r="D824" s="10"/>
      <c r="E824" s="10"/>
    </row>
    <row r="825" ht="20.05" customHeight="1">
      <c r="A825" t="str" s="8" cm="1">
        <f t="array" ref="A825">"+919899013124"</f>
        <v>+919899013124</v>
      </c>
      <c r="B825" s="9"/>
      <c r="C825" s="10"/>
      <c r="D825" s="10"/>
      <c r="E825" s="10"/>
    </row>
    <row r="826" ht="20.05" customHeight="1">
      <c r="A826" t="str" s="8" cm="1">
        <f t="array" ref="A826">"+919953004925"</f>
        <v>+919953004925</v>
      </c>
      <c r="B826" s="9"/>
      <c r="C826" s="10"/>
      <c r="D826" s="10"/>
      <c r="E826" s="10"/>
    </row>
    <row r="827" ht="20.05" customHeight="1">
      <c r="A827" t="str" s="8" cm="1">
        <f t="array" ref="A827">"+919560573266"</f>
        <v>+919560573266</v>
      </c>
      <c r="B827" s="9"/>
      <c r="C827" s="10"/>
      <c r="D827" s="10"/>
      <c r="E827" s="10"/>
    </row>
    <row r="828" ht="20.05" customHeight="1">
      <c r="A828" t="str" s="8" cm="1">
        <f t="array" ref="A828">"+919312225011"</f>
        <v>+919312225011</v>
      </c>
      <c r="B828" s="9"/>
      <c r="C828" s="10"/>
      <c r="D828" s="10"/>
      <c r="E828" s="10"/>
    </row>
    <row r="829" ht="20.05" customHeight="1">
      <c r="A829" t="str" s="8" cm="1">
        <f t="array" ref="A829">"+919872279000"</f>
        <v>+919872279000</v>
      </c>
      <c r="B829" s="9"/>
      <c r="C829" s="10"/>
      <c r="D829" s="10"/>
      <c r="E829" s="10"/>
    </row>
    <row r="830" ht="20.05" customHeight="1">
      <c r="A830" t="str" s="8" cm="1">
        <f t="array" ref="A830">"+919899009246"</f>
        <v>+919899009246</v>
      </c>
      <c r="B830" s="9"/>
      <c r="C830" s="10"/>
      <c r="D830" s="10"/>
      <c r="E830" s="10"/>
    </row>
    <row r="831" ht="20.05" customHeight="1">
      <c r="A831" t="str" s="8" cm="1">
        <f t="array" ref="A831">"+919910523381"</f>
        <v>+919910523381</v>
      </c>
      <c r="B831" s="9"/>
      <c r="C831" s="10"/>
      <c r="D831" s="10"/>
      <c r="E831" s="10"/>
    </row>
    <row r="832" ht="20.05" customHeight="1">
      <c r="A832" t="str" s="8" cm="1">
        <f t="array" ref="A832">"+919810876780"</f>
        <v>+919810876780</v>
      </c>
      <c r="B832" s="9"/>
      <c r="C832" s="10"/>
      <c r="D832" s="10"/>
      <c r="E832" s="10"/>
    </row>
    <row r="833" ht="20.05" customHeight="1">
      <c r="A833" t="str" s="8" cm="1">
        <f t="array" ref="A833">"+919910298300"</f>
        <v>+919910298300</v>
      </c>
      <c r="B833" s="9"/>
      <c r="C833" s="10"/>
      <c r="D833" s="10"/>
      <c r="E833" s="10"/>
    </row>
    <row r="834" ht="20.05" customHeight="1">
      <c r="A834" t="str" s="8" cm="1">
        <f t="array" ref="A834">"+919818253764"</f>
        <v>+919818253764</v>
      </c>
      <c r="B834" s="9"/>
      <c r="C834" s="10"/>
      <c r="D834" s="10"/>
      <c r="E834" s="10"/>
    </row>
    <row r="835" ht="20.05" customHeight="1">
      <c r="A835" t="str" s="8" cm="1">
        <f t="array" ref="A835">"+919312494357"</f>
        <v>+919312494357</v>
      </c>
      <c r="B835" s="9"/>
      <c r="C835" s="10"/>
      <c r="D835" s="10"/>
      <c r="E835" s="10"/>
    </row>
    <row r="836" ht="20.05" customHeight="1">
      <c r="A836" t="str" s="8" cm="1">
        <f t="array" ref="A836">"+919968661122"</f>
        <v>+919968661122</v>
      </c>
      <c r="B836" s="9"/>
      <c r="C836" s="10"/>
      <c r="D836" s="10"/>
      <c r="E836" s="10"/>
    </row>
    <row r="837" ht="20.05" customHeight="1">
      <c r="A837" t="str" s="8" cm="1">
        <f t="array" ref="A837">"+919654653421"</f>
        <v>+919654653421</v>
      </c>
      <c r="B837" s="9"/>
      <c r="C837" s="10"/>
      <c r="D837" s="10"/>
      <c r="E837" s="10"/>
    </row>
    <row r="838" ht="20.05" customHeight="1">
      <c r="A838" t="str" s="8" cm="1">
        <f t="array" ref="A838">"+919999130005"</f>
        <v>+919999130005</v>
      </c>
      <c r="B838" s="9"/>
      <c r="C838" s="10"/>
      <c r="D838" s="10"/>
      <c r="E838" s="10"/>
    </row>
    <row r="839" ht="20.05" customHeight="1">
      <c r="A839" t="str" s="8" cm="1">
        <f t="array" ref="A839">"+919868186288"</f>
        <v>+919868186288</v>
      </c>
      <c r="B839" s="9"/>
      <c r="C839" s="10"/>
      <c r="D839" s="10"/>
      <c r="E839" s="10"/>
    </row>
    <row r="840" ht="20.05" customHeight="1">
      <c r="A840" t="str" s="8" cm="1">
        <f t="array" ref="A840">"+918130681122"</f>
        <v>+918130681122</v>
      </c>
      <c r="B840" s="9"/>
      <c r="C840" s="10"/>
      <c r="D840" s="10"/>
      <c r="E840" s="10"/>
    </row>
    <row r="841" ht="20.05" customHeight="1">
      <c r="A841" t="str" s="8" cm="1">
        <f t="array" ref="A841">"+919717319471"</f>
        <v>+919717319471</v>
      </c>
      <c r="B841" s="9"/>
      <c r="C841" s="10"/>
      <c r="D841" s="10"/>
      <c r="E841" s="10"/>
    </row>
    <row r="842" ht="20.05" customHeight="1">
      <c r="A842" t="str" s="8" cm="1">
        <f t="array" ref="A842">"+919818762683"</f>
        <v>+919818762683</v>
      </c>
      <c r="B842" s="9"/>
      <c r="C842" s="10"/>
      <c r="D842" s="10"/>
      <c r="E842" s="10"/>
    </row>
    <row r="843" ht="20.05" customHeight="1">
      <c r="A843" t="str" s="8" cm="1">
        <f t="array" ref="A843">"+919868263925"</f>
        <v>+919868263925</v>
      </c>
      <c r="B843" s="9"/>
      <c r="C843" s="10"/>
      <c r="D843" s="10"/>
      <c r="E843" s="10"/>
    </row>
    <row r="844" ht="20.05" customHeight="1">
      <c r="A844" t="str" s="8" cm="1">
        <f t="array" ref="A844">"+919810919401"</f>
        <v>+919810919401</v>
      </c>
      <c r="B844" s="9"/>
      <c r="C844" s="10"/>
      <c r="D844" s="10"/>
      <c r="E844" s="10"/>
    </row>
    <row r="845" ht="20.05" customHeight="1">
      <c r="A845" t="str" s="8" cm="1">
        <f t="array" ref="A845">"+919868237138"</f>
        <v>+919868237138</v>
      </c>
      <c r="B845" s="9"/>
      <c r="C845" s="10"/>
      <c r="D845" s="10"/>
      <c r="E845" s="10"/>
    </row>
    <row r="846" ht="20.05" customHeight="1">
      <c r="A846" t="str" s="8" cm="1">
        <f t="array" ref="A846">"+919811804955"</f>
        <v>+919811804955</v>
      </c>
      <c r="B846" s="9"/>
      <c r="C846" s="10"/>
      <c r="D846" s="10"/>
      <c r="E846" s="10"/>
    </row>
    <row r="847" ht="20.05" customHeight="1">
      <c r="A847" t="str" s="8" cm="1">
        <f t="array" ref="A847">"+919968260340"</f>
        <v>+919968260340</v>
      </c>
      <c r="B847" s="9"/>
      <c r="C847" s="10"/>
      <c r="D847" s="10"/>
      <c r="E847" s="10"/>
    </row>
    <row r="848" ht="20.05" customHeight="1">
      <c r="A848" t="str" s="8" cm="1">
        <f t="array" ref="A848">"+919810396067"</f>
        <v>+919810396067</v>
      </c>
      <c r="B848" s="9"/>
      <c r="C848" s="10"/>
      <c r="D848" s="10"/>
      <c r="E848" s="10"/>
    </row>
    <row r="849" ht="20.05" customHeight="1">
      <c r="A849" t="str" s="8" cm="1">
        <f t="array" ref="A849">"+919810299588"</f>
        <v>+919810299588</v>
      </c>
      <c r="B849" s="9"/>
      <c r="C849" s="10"/>
      <c r="D849" s="10"/>
      <c r="E849" s="10"/>
    </row>
    <row r="850" ht="20.05" customHeight="1">
      <c r="A850" t="str" s="8" cm="1">
        <f t="array" ref="A850">"+919810737241"</f>
        <v>+919810737241</v>
      </c>
      <c r="B850" s="9"/>
      <c r="C850" s="10"/>
      <c r="D850" s="10"/>
      <c r="E850" s="10"/>
    </row>
    <row r="851" ht="20.05" customHeight="1">
      <c r="A851" t="str" s="8" cm="1">
        <f t="array" ref="A851">"+919811013499"</f>
        <v>+919811013499</v>
      </c>
      <c r="B851" s="9"/>
      <c r="C851" s="10"/>
      <c r="D851" s="10"/>
      <c r="E851" s="10"/>
    </row>
    <row r="852" ht="20.05" customHeight="1">
      <c r="A852" t="str" s="8" cm="1">
        <f t="array" ref="A852">"+919811174579"</f>
        <v>+919811174579</v>
      </c>
      <c r="B852" s="9"/>
      <c r="C852" s="10"/>
      <c r="D852" s="10"/>
      <c r="E852" s="10"/>
    </row>
    <row r="853" ht="20.05" customHeight="1">
      <c r="A853" t="str" s="8" cm="1">
        <f t="array" ref="A853">"+919810827525"</f>
        <v>+919810827525</v>
      </c>
      <c r="B853" s="9"/>
      <c r="C853" s="10"/>
      <c r="D853" s="10"/>
      <c r="E853" s="10"/>
    </row>
    <row r="854" ht="20.05" customHeight="1">
      <c r="A854" t="str" s="8" cm="1">
        <f t="array" ref="A854">"+919910216884"</f>
        <v>+919910216884</v>
      </c>
      <c r="B854" s="9"/>
      <c r="C854" s="10"/>
      <c r="D854" s="10"/>
      <c r="E854" s="10"/>
    </row>
    <row r="855" ht="20.05" customHeight="1">
      <c r="A855" t="str" s="8" cm="1">
        <f t="array" ref="A855">"+919811182088"</f>
        <v>+919811182088</v>
      </c>
      <c r="B855" s="9"/>
      <c r="C855" s="10"/>
      <c r="D855" s="10"/>
      <c r="E855" s="10"/>
    </row>
    <row r="856" ht="20.05" customHeight="1">
      <c r="A856" t="str" s="8" cm="1">
        <f t="array" ref="A856">"+919999007430"</f>
        <v>+919999007430</v>
      </c>
      <c r="B856" s="9"/>
      <c r="C856" s="10"/>
      <c r="D856" s="10"/>
      <c r="E856" s="10"/>
    </row>
    <row r="857" ht="20.05" customHeight="1">
      <c r="A857" t="str" s="8" cm="1">
        <f t="array" ref="A857">"+919811458783"</f>
        <v>+919811458783</v>
      </c>
      <c r="B857" s="9"/>
      <c r="C857" s="10"/>
      <c r="D857" s="10"/>
      <c r="E857" s="10"/>
    </row>
    <row r="858" ht="20.05" customHeight="1">
      <c r="A858" t="str" s="8" cm="1">
        <f t="array" ref="A858">"+919811251381"</f>
        <v>+919811251381</v>
      </c>
      <c r="B858" s="9"/>
      <c r="C858" s="10"/>
      <c r="D858" s="10"/>
      <c r="E858" s="10"/>
    </row>
    <row r="859" ht="20.05" customHeight="1">
      <c r="A859" t="str" s="8" cm="1">
        <f t="array" ref="A859">"+919971116063"</f>
        <v>+919971116063</v>
      </c>
      <c r="B859" s="9"/>
      <c r="C859" s="10"/>
      <c r="D859" s="10"/>
      <c r="E859" s="10"/>
    </row>
    <row r="860" ht="20.05" customHeight="1">
      <c r="A860" t="str" s="8" cm="1">
        <f t="array" ref="A860">"+919873262896"</f>
        <v>+919873262896</v>
      </c>
      <c r="B860" s="9"/>
      <c r="C860" s="10"/>
      <c r="D860" s="10"/>
      <c r="E860" s="10"/>
    </row>
    <row r="861" ht="20.05" customHeight="1">
      <c r="A861" t="str" s="8" cm="1">
        <f t="array" ref="A861">"+919312053365"</f>
        <v>+919312053365</v>
      </c>
      <c r="B861" s="9"/>
      <c r="C861" s="10"/>
      <c r="D861" s="10"/>
      <c r="E861" s="10"/>
    </row>
    <row r="862" ht="20.05" customHeight="1">
      <c r="A862" t="str" s="8" cm="1">
        <f t="array" ref="A862">"+919810319946"</f>
        <v>+919810319946</v>
      </c>
      <c r="B862" s="9"/>
      <c r="C862" s="10"/>
      <c r="D862" s="10"/>
      <c r="E862" s="10"/>
    </row>
    <row r="863" ht="20.05" customHeight="1">
      <c r="A863" t="str" s="8" cm="1">
        <f t="array" ref="A863">"+919810017480"</f>
        <v>+919810017480</v>
      </c>
      <c r="B863" s="9"/>
      <c r="C863" s="10"/>
      <c r="D863" s="10"/>
      <c r="E863" s="10"/>
    </row>
    <row r="864" ht="20.05" customHeight="1">
      <c r="A864" t="str" s="8" cm="1">
        <f t="array" ref="A864">"+919654043338"</f>
        <v>+919654043338</v>
      </c>
      <c r="B864" s="9"/>
      <c r="C864" s="10"/>
      <c r="D864" s="10"/>
      <c r="E864" s="10"/>
    </row>
    <row r="865" ht="20.05" customHeight="1">
      <c r="A865" t="str" s="8" cm="1">
        <f t="array" ref="A865">"+918860277388"</f>
        <v>+918860277388</v>
      </c>
      <c r="B865" s="9"/>
      <c r="C865" s="10"/>
      <c r="D865" s="10"/>
      <c r="E865" s="10"/>
    </row>
    <row r="866" ht="20.05" customHeight="1">
      <c r="A866" t="str" s="8" cm="1">
        <f t="array" ref="A866">"+919811083979"</f>
        <v>+919811083979</v>
      </c>
      <c r="B866" s="9"/>
      <c r="C866" s="10"/>
      <c r="D866" s="10"/>
      <c r="E866" s="10"/>
    </row>
    <row r="867" ht="20.05" customHeight="1">
      <c r="A867" t="str" s="8" cm="1">
        <f t="array" ref="A867">"+919711498909"</f>
        <v>+919711498909</v>
      </c>
      <c r="B867" s="9"/>
      <c r="C867" s="10"/>
      <c r="D867" s="10"/>
      <c r="E867" s="10"/>
    </row>
    <row r="868" ht="20.05" customHeight="1">
      <c r="A868" t="str" s="8" cm="1">
        <f t="array" ref="A868">"+919868286246"</f>
        <v>+919868286246</v>
      </c>
      <c r="B868" s="9"/>
      <c r="C868" s="10"/>
      <c r="D868" s="10"/>
      <c r="E868" s="10"/>
    </row>
    <row r="869" ht="20.05" customHeight="1">
      <c r="A869" t="str" s="8" cm="1">
        <f t="array" ref="A869">"+919818305148"</f>
        <v>+919818305148</v>
      </c>
      <c r="B869" s="9"/>
      <c r="C869" s="10"/>
      <c r="D869" s="10"/>
      <c r="E869" s="10"/>
    </row>
    <row r="870" ht="20.05" customHeight="1">
      <c r="A870" t="str" s="8" cm="1">
        <f t="array" ref="A870">"+919910113755"</f>
        <v>+919910113755</v>
      </c>
      <c r="B870" s="9"/>
      <c r="C870" s="10"/>
      <c r="D870" s="10"/>
      <c r="E870" s="10"/>
    </row>
    <row r="871" ht="20.05" customHeight="1">
      <c r="A871" t="str" s="8" cm="1">
        <f t="array" ref="A871">"+919711396396"</f>
        <v>+919711396396</v>
      </c>
      <c r="B871" s="9"/>
      <c r="C871" s="10"/>
      <c r="D871" s="10"/>
      <c r="E871" s="10"/>
    </row>
    <row r="872" ht="20.05" customHeight="1">
      <c r="A872" t="str" s="8" cm="1">
        <f t="array" ref="A872">"+919958600918"</f>
        <v>+919958600918</v>
      </c>
      <c r="B872" s="9"/>
      <c r="C872" s="10"/>
      <c r="D872" s="10"/>
      <c r="E872" s="10"/>
    </row>
    <row r="873" ht="20.05" customHeight="1">
      <c r="A873" t="str" s="8" cm="1">
        <f t="array" ref="A873">"+919810418995"</f>
        <v>+919810418995</v>
      </c>
      <c r="B873" s="9"/>
      <c r="C873" s="10"/>
      <c r="D873" s="10"/>
      <c r="E873" s="10"/>
    </row>
    <row r="874" ht="20.05" customHeight="1">
      <c r="A874" t="str" s="8" cm="1">
        <f t="array" ref="A874">"+919910399340"</f>
        <v>+919910399340</v>
      </c>
      <c r="B874" s="9"/>
      <c r="C874" s="10"/>
      <c r="D874" s="10"/>
      <c r="E874" s="10"/>
    </row>
    <row r="875" ht="20.05" customHeight="1">
      <c r="A875" t="str" s="8" cm="1">
        <f t="array" ref="A875">"+919987099063"</f>
        <v>+919987099063</v>
      </c>
      <c r="B875" s="9"/>
      <c r="C875" s="10"/>
      <c r="D875" s="10"/>
      <c r="E875" s="10"/>
    </row>
    <row r="876" ht="20.05" customHeight="1">
      <c r="A876" t="str" s="8" cm="1">
        <f t="array" ref="A876">"+919810934393"</f>
        <v>+919810934393</v>
      </c>
      <c r="B876" s="9"/>
      <c r="C876" s="10"/>
      <c r="D876" s="10"/>
      <c r="E876" s="10"/>
    </row>
    <row r="877" ht="20.05" customHeight="1">
      <c r="A877" t="str" s="8" cm="1">
        <f t="array" ref="A877">"+919313326069"</f>
        <v>+919313326069</v>
      </c>
      <c r="B877" s="9"/>
      <c r="C877" s="10"/>
      <c r="D877" s="10"/>
      <c r="E877" s="10"/>
    </row>
    <row r="878" ht="20.05" customHeight="1">
      <c r="A878" t="str" s="8" cm="1">
        <f t="array" ref="A878">"+919711116102"</f>
        <v>+919711116102</v>
      </c>
      <c r="B878" s="9"/>
      <c r="C878" s="10"/>
      <c r="D878" s="10"/>
      <c r="E878" s="10"/>
    </row>
    <row r="879" ht="20.05" customHeight="1">
      <c r="A879" t="str" s="8" cm="1">
        <f t="array" ref="A879">"+919810922297"</f>
        <v>+919810922297</v>
      </c>
      <c r="B879" s="9"/>
      <c r="C879" s="10"/>
      <c r="D879" s="10"/>
      <c r="E879" s="10"/>
    </row>
    <row r="880" ht="20.05" customHeight="1">
      <c r="A880" t="str" s="8" cm="1">
        <f t="array" ref="A880">"+919971810059"</f>
        <v>+919971810059</v>
      </c>
      <c r="B880" s="9"/>
      <c r="C880" s="10"/>
      <c r="D880" s="10"/>
      <c r="E880" s="10"/>
    </row>
    <row r="881" ht="20.05" customHeight="1">
      <c r="A881" t="str" s="8" cm="1">
        <f t="array" ref="A881">"+919891593656"</f>
        <v>+919891593656</v>
      </c>
      <c r="B881" s="9"/>
      <c r="C881" s="10"/>
      <c r="D881" s="10"/>
      <c r="E881" s="10"/>
    </row>
    <row r="882" ht="20.05" customHeight="1">
      <c r="A882" t="str" s="8" cm="1">
        <f t="array" ref="A882">"+919968009941"</f>
        <v>+919968009941</v>
      </c>
      <c r="B882" s="9"/>
      <c r="C882" s="10"/>
      <c r="D882" s="10"/>
      <c r="E882" s="10"/>
    </row>
    <row r="883" ht="20.05" customHeight="1">
      <c r="A883" t="str" s="8" cm="1">
        <f t="array" ref="A883">"+919810190298"</f>
        <v>+919810190298</v>
      </c>
      <c r="B883" s="9"/>
      <c r="C883" s="10"/>
      <c r="D883" s="10"/>
      <c r="E883" s="10"/>
    </row>
    <row r="884" ht="20.05" customHeight="1">
      <c r="A884" t="str" s="8" cm="1">
        <f t="array" ref="A884">"+919811213189"</f>
        <v>+919811213189</v>
      </c>
      <c r="B884" s="9"/>
      <c r="C884" s="10"/>
      <c r="D884" s="10"/>
      <c r="E884" s="10"/>
    </row>
    <row r="885" ht="20.05" customHeight="1">
      <c r="A885" t="str" s="8" cm="1">
        <f t="array" ref="A885">"+919818119927"</f>
        <v>+919818119927</v>
      </c>
      <c r="B885" s="9"/>
      <c r="C885" s="10"/>
      <c r="D885" s="10"/>
      <c r="E885" s="10"/>
    </row>
    <row r="886" ht="20.05" customHeight="1">
      <c r="A886" t="str" s="8" cm="1">
        <f t="array" ref="A886">"+919899000132"</f>
        <v>+919899000132</v>
      </c>
      <c r="B886" s="9"/>
      <c r="C886" s="10"/>
      <c r="D886" s="10"/>
      <c r="E886" s="10"/>
    </row>
    <row r="887" ht="20.05" customHeight="1">
      <c r="A887" t="str" s="8" cm="1">
        <f t="array" ref="A887">"+919871685961"</f>
        <v>+919871685961</v>
      </c>
      <c r="B887" s="9"/>
      <c r="C887" s="10"/>
      <c r="D887" s="10"/>
      <c r="E887" s="10"/>
    </row>
    <row r="888" ht="20.05" customHeight="1">
      <c r="A888" t="str" s="8" cm="1">
        <f t="array" ref="A888">"+919810845866"</f>
        <v>+919810845866</v>
      </c>
      <c r="B888" s="9"/>
      <c r="C888" s="10"/>
      <c r="D888" s="10"/>
      <c r="E888" s="10"/>
    </row>
    <row r="889" ht="20.05" customHeight="1">
      <c r="A889" t="str" s="8" cm="1">
        <f t="array" ref="A889">"+919213919641"</f>
        <v>+919213919641</v>
      </c>
      <c r="B889" s="9"/>
      <c r="C889" s="10"/>
      <c r="D889" s="10"/>
      <c r="E889" s="10"/>
    </row>
    <row r="890" ht="20.05" customHeight="1">
      <c r="A890" t="str" s="8" cm="1">
        <f t="array" ref="A890">"+919899320481"</f>
        <v>+919899320481</v>
      </c>
      <c r="B890" s="9"/>
      <c r="C890" s="10"/>
      <c r="D890" s="10"/>
      <c r="E890" s="10"/>
    </row>
    <row r="891" ht="20.05" customHeight="1">
      <c r="A891" t="str" s="8" cm="1">
        <f t="array" ref="A891">"+919868560745"</f>
        <v>+919868560745</v>
      </c>
      <c r="B891" s="9"/>
      <c r="C891" s="10"/>
      <c r="D891" s="10"/>
      <c r="E891" s="10"/>
    </row>
    <row r="892" ht="20.05" customHeight="1">
      <c r="A892" t="str" s="8" cm="1">
        <f t="array" ref="A892">"+919810123877"</f>
        <v>+919810123877</v>
      </c>
      <c r="B892" s="9"/>
      <c r="C892" s="10"/>
      <c r="D892" s="10"/>
      <c r="E892" s="10"/>
    </row>
    <row r="893" ht="20.05" customHeight="1">
      <c r="A893" t="str" s="8" cm="1">
        <f t="array" ref="A893">"+919811775422"</f>
        <v>+919811775422</v>
      </c>
      <c r="B893" s="9"/>
      <c r="C893" s="10"/>
      <c r="D893" s="10"/>
      <c r="E893" s="10"/>
    </row>
    <row r="894" ht="20.05" customHeight="1">
      <c r="A894" t="str" s="8" cm="1">
        <f t="array" ref="A894">"+919811044776"</f>
        <v>+919811044776</v>
      </c>
      <c r="B894" s="9"/>
      <c r="C894" s="10"/>
      <c r="D894" s="10"/>
      <c r="E894" s="10"/>
    </row>
    <row r="895" ht="20.05" customHeight="1">
      <c r="A895" t="str" s="8" cm="1">
        <f t="array" ref="A895">"+919899370177"</f>
        <v>+919899370177</v>
      </c>
      <c r="B895" s="9"/>
      <c r="C895" s="10"/>
      <c r="D895" s="10"/>
      <c r="E895" s="10"/>
    </row>
    <row r="896" ht="20.05" customHeight="1">
      <c r="A896" t="str" s="8" cm="1">
        <f t="array" ref="A896">"+919968249810"</f>
        <v>+919968249810</v>
      </c>
      <c r="B896" s="9"/>
      <c r="C896" s="10"/>
      <c r="D896" s="10"/>
      <c r="E896" s="10"/>
    </row>
    <row r="897" ht="20.05" customHeight="1">
      <c r="A897" t="str" s="8" cm="1">
        <f t="array" ref="A897">"+919871850002"</f>
        <v>+919871850002</v>
      </c>
      <c r="B897" s="9"/>
      <c r="C897" s="10"/>
      <c r="D897" s="10"/>
      <c r="E897" s="10"/>
    </row>
    <row r="898" ht="20.05" customHeight="1">
      <c r="A898" t="str" s="8" cm="1">
        <f t="array" ref="A898">"+919810215447"</f>
        <v>+919810215447</v>
      </c>
      <c r="B898" s="9"/>
      <c r="C898" s="10"/>
      <c r="D898" s="10"/>
      <c r="E898" s="10"/>
    </row>
    <row r="899" ht="20.05" customHeight="1">
      <c r="A899" t="str" s="8" cm="1">
        <f t="array" ref="A899">"+919999316881"</f>
        <v>+919999316881</v>
      </c>
      <c r="B899" s="9"/>
      <c r="C899" s="10"/>
      <c r="D899" s="10"/>
      <c r="E899" s="10"/>
    </row>
    <row r="900" ht="20.05" customHeight="1">
      <c r="A900" t="str" s="8" cm="1">
        <f t="array" ref="A900">"+919711711070"</f>
        <v>+919711711070</v>
      </c>
      <c r="B900" s="9"/>
      <c r="C900" s="10"/>
      <c r="D900" s="10"/>
      <c r="E900" s="10"/>
    </row>
    <row r="901" ht="20.05" customHeight="1">
      <c r="A901" t="str" s="8" cm="1">
        <f t="array" ref="A901">"+919717172277"</f>
        <v>+919717172277</v>
      </c>
      <c r="B901" s="9"/>
      <c r="C901" s="10"/>
      <c r="D901" s="10"/>
      <c r="E901" s="10"/>
    </row>
    <row r="902" ht="20.05" customHeight="1">
      <c r="A902" t="str" s="8" cm="1">
        <f t="array" ref="A902">"+919968186807"</f>
        <v>+919968186807</v>
      </c>
      <c r="B902" s="9"/>
      <c r="C902" s="10"/>
      <c r="D902" s="10"/>
      <c r="E902" s="10"/>
    </row>
    <row r="903" ht="20.05" customHeight="1">
      <c r="A903" t="str" s="8" cm="1">
        <f t="array" ref="A903">"+919811171401"</f>
        <v>+919811171401</v>
      </c>
      <c r="B903" s="9"/>
      <c r="C903" s="10"/>
      <c r="D903" s="10"/>
      <c r="E903" s="10"/>
    </row>
    <row r="904" ht="20.05" customHeight="1">
      <c r="A904" t="str" s="8" cm="1">
        <f t="array" ref="A904">"+919811523147"</f>
        <v>+919811523147</v>
      </c>
      <c r="B904" s="9"/>
      <c r="C904" s="10"/>
      <c r="D904" s="10"/>
      <c r="E904" s="10"/>
    </row>
    <row r="905" ht="20.05" customHeight="1">
      <c r="A905" t="str" s="8" cm="1">
        <f t="array" ref="A905">"+919811694686"</f>
        <v>+919811694686</v>
      </c>
      <c r="B905" s="9"/>
      <c r="C905" s="10"/>
      <c r="D905" s="10"/>
      <c r="E905" s="10"/>
    </row>
    <row r="906" ht="20.05" customHeight="1">
      <c r="A906" t="str" s="8" cm="1">
        <f t="array" ref="A906">"+919999233099"</f>
        <v>+919999233099</v>
      </c>
      <c r="B906" s="9"/>
      <c r="C906" s="10"/>
      <c r="D906" s="10"/>
      <c r="E906" s="10"/>
    </row>
    <row r="907" ht="20.05" customHeight="1">
      <c r="A907" t="str" s="8" cm="1">
        <f t="array" ref="A907">"+918527195664"</f>
        <v>+918527195664</v>
      </c>
      <c r="B907" s="9"/>
      <c r="C907" s="10"/>
      <c r="D907" s="10"/>
      <c r="E907" s="10"/>
    </row>
    <row r="908" ht="20.05" customHeight="1">
      <c r="A908" t="str" s="8" cm="1">
        <f t="array" ref="A908">"+919871630724"</f>
        <v>+919871630724</v>
      </c>
      <c r="B908" s="9"/>
      <c r="C908" s="10"/>
      <c r="D908" s="10"/>
      <c r="E908" s="10"/>
    </row>
    <row r="909" ht="20.05" customHeight="1">
      <c r="A909" t="str" s="8" cm="1">
        <f t="array" ref="A909">"+917666747818"</f>
        <v>+917666747818</v>
      </c>
      <c r="B909" s="9"/>
      <c r="C909" s="10"/>
      <c r="D909" s="10"/>
      <c r="E909" s="10"/>
    </row>
    <row r="910" ht="20.05" customHeight="1">
      <c r="A910" t="str" s="8" cm="1">
        <f t="array" ref="A910">"+919810307651"</f>
        <v>+919810307651</v>
      </c>
      <c r="B910" s="9"/>
      <c r="C910" s="10"/>
      <c r="D910" s="10"/>
      <c r="E910" s="10"/>
    </row>
    <row r="911" ht="20.05" customHeight="1">
      <c r="A911" t="str" s="8" cm="1">
        <f t="array" ref="A911">"+919811348590"</f>
        <v>+919811348590</v>
      </c>
      <c r="B911" s="9"/>
      <c r="C911" s="10"/>
      <c r="D911" s="10"/>
      <c r="E911" s="10"/>
    </row>
    <row r="912" ht="20.05" customHeight="1">
      <c r="A912" t="str" s="8" cm="1">
        <f t="array" ref="A912">"+919899101015"</f>
        <v>+919899101015</v>
      </c>
      <c r="B912" s="9"/>
      <c r="C912" s="10"/>
      <c r="D912" s="10"/>
      <c r="E912" s="10"/>
    </row>
    <row r="913" ht="20.05" customHeight="1">
      <c r="A913" t="str" s="8" cm="1">
        <f t="array" ref="A913">"+919250581838"</f>
        <v>+919250581838</v>
      </c>
      <c r="B913" s="9"/>
      <c r="C913" s="10"/>
      <c r="D913" s="10"/>
      <c r="E913" s="10"/>
    </row>
    <row r="914" ht="20.05" customHeight="1">
      <c r="A914" t="str" s="8" cm="1">
        <f t="array" ref="A914">"+919891089364"</f>
        <v>+919891089364</v>
      </c>
      <c r="B914" s="9"/>
      <c r="C914" s="10"/>
      <c r="D914" s="10"/>
      <c r="E914" s="10"/>
    </row>
    <row r="915" ht="20.05" customHeight="1">
      <c r="A915" t="str" s="8" cm="1">
        <f t="array" ref="A915">"+919810354981"</f>
        <v>+919810354981</v>
      </c>
      <c r="B915" s="9"/>
      <c r="C915" s="10"/>
      <c r="D915" s="10"/>
      <c r="E915" s="10"/>
    </row>
    <row r="916" ht="20.05" customHeight="1">
      <c r="A916" t="str" s="8" cm="1">
        <f t="array" ref="A916">"+919810240506"</f>
        <v>+919810240506</v>
      </c>
      <c r="B916" s="9"/>
      <c r="C916" s="10"/>
      <c r="D916" s="10"/>
      <c r="E916" s="10"/>
    </row>
    <row r="917" ht="20.05" customHeight="1">
      <c r="A917" t="str" s="8" cm="1">
        <f t="array" ref="A917">"+919868601397"</f>
        <v>+919868601397</v>
      </c>
      <c r="B917" s="9"/>
      <c r="C917" s="10"/>
      <c r="D917" s="10"/>
      <c r="E917" s="10"/>
    </row>
    <row r="918" ht="20.05" customHeight="1">
      <c r="A918" t="str" s="8" cm="1">
        <f t="array" ref="A918">"+919711283119"</f>
        <v>+919711283119</v>
      </c>
      <c r="B918" s="9"/>
      <c r="C918" s="10"/>
      <c r="D918" s="10"/>
      <c r="E918" s="10"/>
    </row>
    <row r="919" ht="20.05" customHeight="1">
      <c r="A919" t="str" s="8" cm="1">
        <f t="array" ref="A919">"+919810139332"</f>
        <v>+919810139332</v>
      </c>
      <c r="B919" s="9"/>
      <c r="C919" s="10"/>
      <c r="D919" s="10"/>
      <c r="E919" s="10"/>
    </row>
    <row r="920" ht="20.05" customHeight="1">
      <c r="A920" t="str" s="8" cm="1">
        <f t="array" ref="A920">"+919711010797"</f>
        <v>+919711010797</v>
      </c>
      <c r="B920" s="9"/>
      <c r="C920" s="10"/>
      <c r="D920" s="10"/>
      <c r="E920" s="10"/>
    </row>
    <row r="921" ht="20.05" customHeight="1">
      <c r="A921" t="str" s="8" cm="1">
        <f t="array" ref="A921">"+919873326911"</f>
        <v>+919873326911</v>
      </c>
      <c r="B921" s="9"/>
      <c r="C921" s="10"/>
      <c r="D921" s="10"/>
      <c r="E921" s="10"/>
    </row>
    <row r="922" ht="20.05" customHeight="1">
      <c r="A922" t="str" s="8" cm="1">
        <f t="array" ref="A922">"+919811372098"</f>
        <v>+919811372098</v>
      </c>
      <c r="B922" s="9"/>
      <c r="C922" s="10"/>
      <c r="D922" s="10"/>
      <c r="E922" s="10"/>
    </row>
    <row r="923" ht="20.05" customHeight="1">
      <c r="A923" t="str" s="8" cm="1">
        <f t="array" ref="A923">"+918376907004"</f>
        <v>+918376907004</v>
      </c>
      <c r="B923" s="9"/>
      <c r="C923" s="10"/>
      <c r="D923" s="10"/>
      <c r="E923" s="10"/>
    </row>
    <row r="924" ht="20.05" customHeight="1">
      <c r="A924" t="str" s="8" cm="1">
        <f t="array" ref="A924">"+919811678353"</f>
        <v>+919811678353</v>
      </c>
      <c r="B924" s="9"/>
      <c r="C924" s="10"/>
      <c r="D924" s="10"/>
      <c r="E924" s="10"/>
    </row>
    <row r="925" ht="20.05" customHeight="1">
      <c r="A925" t="str" s="8" cm="1">
        <f t="array" ref="A925">"+919818887758"</f>
        <v>+919818887758</v>
      </c>
      <c r="B925" s="9"/>
      <c r="C925" s="10"/>
      <c r="D925" s="10"/>
      <c r="E925" s="10"/>
    </row>
    <row r="926" ht="20.05" customHeight="1">
      <c r="A926" t="str" s="8" cm="1">
        <f t="array" ref="A926">"+919810430934"</f>
        <v>+919810430934</v>
      </c>
      <c r="B926" s="9"/>
      <c r="C926" s="10"/>
      <c r="D926" s="10"/>
      <c r="E926" s="10"/>
    </row>
    <row r="927" ht="20.05" customHeight="1">
      <c r="A927" t="str" s="8" cm="1">
        <f t="array" ref="A927">"+919811362453"</f>
        <v>+919811362453</v>
      </c>
      <c r="B927" s="9"/>
      <c r="C927" s="10"/>
      <c r="D927" s="10"/>
      <c r="E927" s="10"/>
    </row>
    <row r="928" ht="20.05" customHeight="1">
      <c r="A928" t="str" s="8" cm="1">
        <f t="array" ref="A928">"+918800706060"</f>
        <v>+918800706060</v>
      </c>
      <c r="B928" s="9"/>
      <c r="C928" s="10"/>
      <c r="D928" s="10"/>
      <c r="E928" s="10"/>
    </row>
    <row r="929" ht="20.05" customHeight="1">
      <c r="A929" t="str" s="8" cm="1">
        <f t="array" ref="A929">"+919582742327"</f>
        <v>+919582742327</v>
      </c>
      <c r="B929" s="9"/>
      <c r="C929" s="10"/>
      <c r="D929" s="10"/>
      <c r="E929" s="10"/>
    </row>
    <row r="930" ht="20.05" customHeight="1">
      <c r="A930" t="str" s="8" cm="1">
        <f t="array" ref="A930">"+919818400800"</f>
        <v>+919818400800</v>
      </c>
      <c r="B930" s="9"/>
      <c r="C930" s="10"/>
      <c r="D930" s="10"/>
      <c r="E930" s="10"/>
    </row>
    <row r="931" ht="20.05" customHeight="1">
      <c r="A931" t="str" s="8" cm="1">
        <f t="array" ref="A931">"+919810237104"</f>
        <v>+919810237104</v>
      </c>
      <c r="B931" s="9"/>
      <c r="C931" s="10"/>
      <c r="D931" s="10"/>
      <c r="E931" s="10"/>
    </row>
    <row r="932" ht="20.05" customHeight="1">
      <c r="A932" t="str" s="8" cm="1">
        <f t="array" ref="A932">"+919810655006"</f>
        <v>+919810655006</v>
      </c>
      <c r="B932" s="9"/>
      <c r="C932" s="10"/>
      <c r="D932" s="10"/>
      <c r="E932" s="10"/>
    </row>
    <row r="933" ht="20.05" customHeight="1">
      <c r="A933" t="str" s="8" cm="1">
        <f t="array" ref="A933">"+919958011179"</f>
        <v>+919958011179</v>
      </c>
      <c r="B933" s="9"/>
      <c r="C933" s="10"/>
      <c r="D933" s="10"/>
      <c r="E933" s="10"/>
    </row>
    <row r="934" ht="20.05" customHeight="1">
      <c r="A934" t="str" s="8" cm="1">
        <f t="array" ref="A934">"+919810257915"</f>
        <v>+919810257915</v>
      </c>
      <c r="B934" s="9"/>
      <c r="C934" s="10"/>
      <c r="D934" s="10"/>
      <c r="E934" s="10"/>
    </row>
    <row r="935" ht="20.05" customHeight="1">
      <c r="A935" t="str" s="8" cm="1">
        <f t="array" ref="A935">"+919811943422"</f>
        <v>+919811943422</v>
      </c>
      <c r="B935" s="9"/>
      <c r="C935" s="10"/>
      <c r="D935" s="10"/>
      <c r="E935" s="10"/>
    </row>
    <row r="936" ht="20.05" customHeight="1">
      <c r="A936" t="str" s="8" cm="1">
        <f t="array" ref="A936">"+919425154225"</f>
        <v>+919425154225</v>
      </c>
      <c r="B936" s="9"/>
      <c r="C936" s="10"/>
      <c r="D936" s="10"/>
      <c r="E936" s="10"/>
    </row>
    <row r="937" ht="20.05" customHeight="1">
      <c r="A937" t="str" s="8" cm="1">
        <f t="array" ref="A937">"+919717141347"</f>
        <v>+919717141347</v>
      </c>
      <c r="B937" s="9"/>
      <c r="C937" s="10"/>
      <c r="D937" s="10"/>
      <c r="E937" s="10"/>
    </row>
    <row r="938" ht="20.05" customHeight="1">
      <c r="A938" t="str" s="8" cm="1">
        <f t="array" ref="A938">"+918826069750"</f>
        <v>+918826069750</v>
      </c>
      <c r="B938" s="9"/>
      <c r="C938" s="10"/>
      <c r="D938" s="10"/>
      <c r="E938" s="10"/>
    </row>
    <row r="939" ht="20.05" customHeight="1">
      <c r="A939" t="str" s="8" cm="1">
        <f t="array" ref="A939">"+919717497010"</f>
        <v>+919717497010</v>
      </c>
      <c r="B939" s="9"/>
      <c r="C939" s="10"/>
      <c r="D939" s="10"/>
      <c r="E939" s="10"/>
    </row>
    <row r="940" ht="20.05" customHeight="1">
      <c r="A940" t="str" s="8" cm="1">
        <f t="array" ref="A940">"+919212213997"</f>
        <v>+919212213997</v>
      </c>
      <c r="B940" s="9"/>
      <c r="C940" s="10"/>
      <c r="D940" s="10"/>
      <c r="E940" s="10"/>
    </row>
    <row r="941" ht="20.05" customHeight="1">
      <c r="A941" t="str" s="8" cm="1">
        <f t="array" ref="A941">"+919910694599"</f>
        <v>+919910694599</v>
      </c>
      <c r="B941" s="9"/>
      <c r="C941" s="10"/>
      <c r="D941" s="10"/>
      <c r="E941" s="10"/>
    </row>
    <row r="942" ht="20.05" customHeight="1">
      <c r="A942" t="str" s="8" cm="1">
        <f t="array" ref="A942">"+919818974565"</f>
        <v>+919818974565</v>
      </c>
      <c r="B942" s="9"/>
      <c r="C942" s="10"/>
      <c r="D942" s="10"/>
      <c r="E942" s="10"/>
    </row>
    <row r="943" ht="20.05" customHeight="1">
      <c r="A943" t="str" s="8" cm="1">
        <f t="array" ref="A943">"+919810334189"</f>
        <v>+919810334189</v>
      </c>
      <c r="B943" s="9"/>
      <c r="C943" s="10"/>
      <c r="D943" s="10"/>
      <c r="E943" s="10"/>
    </row>
    <row r="944" ht="20.05" customHeight="1">
      <c r="A944" t="str" s="8" cm="1">
        <f t="array" ref="A944">"+919871056094"</f>
        <v>+919871056094</v>
      </c>
      <c r="B944" s="9"/>
      <c r="C944" s="10"/>
      <c r="D944" s="10"/>
      <c r="E944" s="10"/>
    </row>
    <row r="945" ht="20.05" customHeight="1">
      <c r="A945" t="str" s="8" cm="1">
        <f t="array" ref="A945">"+919711854002"</f>
        <v>+919711854002</v>
      </c>
      <c r="B945" s="9"/>
      <c r="C945" s="10"/>
      <c r="D945" s="10"/>
      <c r="E945" s="10"/>
    </row>
    <row r="946" ht="20.05" customHeight="1">
      <c r="A946" t="str" s="8" cm="1">
        <f t="array" ref="A946">"+919911173006"</f>
        <v>+919911173006</v>
      </c>
      <c r="B946" s="9"/>
      <c r="C946" s="10"/>
      <c r="D946" s="10"/>
      <c r="E946" s="10"/>
    </row>
    <row r="947" ht="20.05" customHeight="1">
      <c r="A947" t="str" s="8" cm="1">
        <f t="array" ref="A947">"+919910372080"</f>
        <v>+919910372080</v>
      </c>
      <c r="B947" s="9"/>
      <c r="C947" s="10"/>
      <c r="D947" s="10"/>
      <c r="E947" s="10"/>
    </row>
    <row r="948" ht="20.05" customHeight="1">
      <c r="A948" t="str" s="8" cm="1">
        <f t="array" ref="A948">"+919810020307"</f>
        <v>+919810020307</v>
      </c>
      <c r="B948" s="9"/>
      <c r="C948" s="10"/>
      <c r="D948" s="10"/>
      <c r="E948" s="10"/>
    </row>
    <row r="949" ht="20.05" customHeight="1">
      <c r="A949" t="str" s="8" cm="1">
        <f t="array" ref="A949">"+919717888616"</f>
        <v>+919717888616</v>
      </c>
      <c r="B949" s="9"/>
      <c r="C949" s="10"/>
      <c r="D949" s="10"/>
      <c r="E949" s="10"/>
    </row>
    <row r="950" ht="20.05" customHeight="1">
      <c r="A950" t="str" s="8" cm="1">
        <f t="array" ref="A950">"+919811707722"</f>
        <v>+919811707722</v>
      </c>
      <c r="B950" s="9"/>
      <c r="C950" s="10"/>
      <c r="D950" s="10"/>
      <c r="E950" s="10"/>
    </row>
    <row r="951" ht="20.05" customHeight="1">
      <c r="A951" t="str" s="8" cm="1">
        <f t="array" ref="A951">"+919560637738"</f>
        <v>+919560637738</v>
      </c>
      <c r="B951" s="9"/>
      <c r="C951" s="10"/>
      <c r="D951" s="10"/>
      <c r="E951" s="10"/>
    </row>
    <row r="952" ht="20.05" customHeight="1">
      <c r="A952" t="str" s="8" cm="1">
        <f t="array" ref="A952">"+919811095808"</f>
        <v>+919811095808</v>
      </c>
      <c r="B952" s="9"/>
      <c r="C952" s="10"/>
      <c r="D952" s="10"/>
      <c r="E952" s="10"/>
    </row>
    <row r="953" ht="20.05" customHeight="1">
      <c r="A953" t="str" s="8" cm="1">
        <f t="array" ref="A953">"+919415213129"</f>
        <v>+919415213129</v>
      </c>
      <c r="B953" s="9"/>
      <c r="C953" s="10"/>
      <c r="D953" s="10"/>
      <c r="E953" s="10"/>
    </row>
    <row r="954" ht="20.05" customHeight="1">
      <c r="A954" t="str" s="8" cm="1">
        <f t="array" ref="A954">"+919718196391"</f>
        <v>+919718196391</v>
      </c>
      <c r="B954" s="9"/>
      <c r="C954" s="10"/>
      <c r="D954" s="10"/>
      <c r="E954" s="10"/>
    </row>
    <row r="955" ht="20.05" customHeight="1">
      <c r="A955" t="str" s="8" cm="1">
        <f t="array" ref="A955">"+919810585705"</f>
        <v>+919810585705</v>
      </c>
      <c r="B955" s="9"/>
      <c r="C955" s="10"/>
      <c r="D955" s="10"/>
      <c r="E955" s="10"/>
    </row>
    <row r="956" ht="20.05" customHeight="1">
      <c r="A956" t="str" s="8" cm="1">
        <f t="array" ref="A956">"+919868807122"</f>
        <v>+919868807122</v>
      </c>
      <c r="B956" s="9"/>
      <c r="C956" s="10"/>
      <c r="D956" s="10"/>
      <c r="E956" s="10"/>
    </row>
    <row r="957" ht="20.05" customHeight="1">
      <c r="A957" t="str" s="8" cm="1">
        <f t="array" ref="A957">"+919891369666"</f>
        <v>+919891369666</v>
      </c>
      <c r="B957" s="9"/>
      <c r="C957" s="10"/>
      <c r="D957" s="10"/>
      <c r="E957" s="10"/>
    </row>
    <row r="958" ht="20.05" customHeight="1">
      <c r="A958" t="str" s="8" cm="1">
        <f t="array" ref="A958">"+919911579503"</f>
        <v>+919911579503</v>
      </c>
      <c r="B958" s="9"/>
      <c r="C958" s="10"/>
      <c r="D958" s="10"/>
      <c r="E958" s="10"/>
    </row>
    <row r="959" ht="20.05" customHeight="1">
      <c r="A959" t="str" s="8" cm="1">
        <f t="array" ref="A959">"+919555548585"</f>
        <v>+919555548585</v>
      </c>
      <c r="B959" s="9"/>
      <c r="C959" s="10"/>
      <c r="D959" s="10"/>
      <c r="E959" s="10"/>
    </row>
    <row r="960" ht="20.05" customHeight="1">
      <c r="A960" t="str" s="8" cm="1">
        <f t="array" ref="A960">"+919716225659"</f>
        <v>+919716225659</v>
      </c>
      <c r="B960" s="9"/>
      <c r="C960" s="10"/>
      <c r="D960" s="10"/>
      <c r="E960" s="10"/>
    </row>
    <row r="961" ht="20.05" customHeight="1">
      <c r="A961" t="str" s="8" cm="1">
        <f t="array" ref="A961">"+919654546260"</f>
        <v>+919654546260</v>
      </c>
      <c r="B961" s="9"/>
      <c r="C961" s="10"/>
      <c r="D961" s="10"/>
      <c r="E961" s="10"/>
    </row>
    <row r="962" ht="20.05" customHeight="1">
      <c r="A962" t="str" s="8" cm="1">
        <f t="array" ref="A962">"+919871084813"</f>
        <v>+919871084813</v>
      </c>
      <c r="B962" s="9"/>
      <c r="C962" s="10"/>
      <c r="D962" s="10"/>
      <c r="E962" s="10"/>
    </row>
    <row r="963" ht="20.05" customHeight="1">
      <c r="A963" t="str" s="8" cm="1">
        <f t="array" ref="A963">"+919958849645"</f>
        <v>+919958849645</v>
      </c>
      <c r="B963" s="9"/>
      <c r="C963" s="10"/>
      <c r="D963" s="10"/>
      <c r="E963" s="10"/>
    </row>
    <row r="964" ht="20.05" customHeight="1">
      <c r="A964" t="str" s="8" cm="1">
        <f t="array" ref="A964">"+919899694391"</f>
        <v>+919899694391</v>
      </c>
      <c r="B964" s="9"/>
      <c r="C964" s="10"/>
      <c r="D964" s="10"/>
      <c r="E964" s="10"/>
    </row>
    <row r="965" ht="20.05" customHeight="1">
      <c r="A965" t="str" s="8" cm="1">
        <f t="array" ref="A965">"+919540493004"</f>
        <v>+919540493004</v>
      </c>
      <c r="B965" s="9"/>
      <c r="C965" s="10"/>
      <c r="D965" s="10"/>
      <c r="E965" s="10"/>
    </row>
    <row r="966" ht="20.05" customHeight="1">
      <c r="A966" t="str" s="8" cm="1">
        <f t="array" ref="A966">"+919810346839"</f>
        <v>+919810346839</v>
      </c>
      <c r="B966" s="9"/>
      <c r="C966" s="10"/>
      <c r="D966" s="10"/>
      <c r="E966" s="10"/>
    </row>
    <row r="967" ht="20.05" customHeight="1">
      <c r="A967" t="str" s="8" cm="1">
        <f t="array" ref="A967">"+919013798784"</f>
        <v>+919013798784</v>
      </c>
      <c r="B967" s="9"/>
      <c r="C967" s="10"/>
      <c r="D967" s="10"/>
      <c r="E967" s="10"/>
    </row>
    <row r="968" ht="20.05" customHeight="1">
      <c r="A968" t="str" s="8" cm="1">
        <f t="array" ref="A968">"+919810083062"</f>
        <v>+919810083062</v>
      </c>
      <c r="B968" s="9"/>
      <c r="C968" s="10"/>
      <c r="D968" s="10"/>
      <c r="E968" s="10"/>
    </row>
    <row r="969" ht="20.05" customHeight="1">
      <c r="A969" t="str" s="8" cm="1">
        <f t="array" ref="A969">"+919999613358"</f>
        <v>+919999613358</v>
      </c>
      <c r="B969" s="9"/>
      <c r="C969" s="10"/>
      <c r="D969" s="10"/>
      <c r="E969" s="10"/>
    </row>
    <row r="970" ht="20.05" customHeight="1">
      <c r="A970" t="str" s="8" cm="1">
        <f t="array" ref="A970">"+919811091033"</f>
        <v>+919811091033</v>
      </c>
      <c r="B970" s="9"/>
      <c r="C970" s="10"/>
      <c r="D970" s="10"/>
      <c r="E970" s="10"/>
    </row>
    <row r="971" ht="20.05" customHeight="1">
      <c r="A971" t="str" s="8" cm="1">
        <f t="array" ref="A971">"+919953120841"</f>
        <v>+919953120841</v>
      </c>
      <c r="B971" s="9"/>
      <c r="C971" s="10"/>
      <c r="D971" s="10"/>
      <c r="E971" s="10"/>
    </row>
    <row r="972" ht="20.05" customHeight="1">
      <c r="A972" t="str" s="8" cm="1">
        <f t="array" ref="A972">"+919868066342"</f>
        <v>+919868066342</v>
      </c>
      <c r="B972" s="9"/>
      <c r="C972" s="10"/>
      <c r="D972" s="10"/>
      <c r="E972" s="10"/>
    </row>
    <row r="973" ht="20.05" customHeight="1">
      <c r="A973" t="str" s="8" cm="1">
        <f t="array" ref="A973">"+919001195306"</f>
        <v>+919001195306</v>
      </c>
      <c r="B973" s="9"/>
      <c r="C973" s="10"/>
      <c r="D973" s="10"/>
      <c r="E973" s="10"/>
    </row>
    <row r="974" ht="20.05" customHeight="1">
      <c r="A974" t="str" s="8" cm="1">
        <f t="array" ref="A974">"+919999993325"</f>
        <v>+919999993325</v>
      </c>
      <c r="B974" s="9"/>
      <c r="C974" s="10"/>
      <c r="D974" s="10"/>
      <c r="E974" s="10"/>
    </row>
    <row r="975" ht="20.05" customHeight="1">
      <c r="A975" t="str" s="8" cm="1">
        <f t="array" ref="A975">"+919899949948"</f>
        <v>+919899949948</v>
      </c>
      <c r="B975" s="9"/>
      <c r="C975" s="10"/>
      <c r="D975" s="10"/>
      <c r="E975" s="10"/>
    </row>
    <row r="976" ht="20.05" customHeight="1">
      <c r="A976" t="str" s="8" cm="1">
        <f t="array" ref="A976">"+919871064488"</f>
        <v>+919871064488</v>
      </c>
      <c r="B976" s="9"/>
      <c r="C976" s="10"/>
      <c r="D976" s="10"/>
      <c r="E976" s="10"/>
    </row>
    <row r="977" ht="20.05" customHeight="1">
      <c r="A977" t="str" s="8" cm="1">
        <f t="array" ref="A977">"+919310003025"</f>
        <v>+919310003025</v>
      </c>
      <c r="B977" s="9"/>
      <c r="C977" s="10"/>
      <c r="D977" s="10"/>
      <c r="E977" s="10"/>
    </row>
    <row r="978" ht="20.05" customHeight="1">
      <c r="A978" t="str" s="8" cm="1">
        <f t="array" ref="A978">"+919813444059"</f>
        <v>+919813444059</v>
      </c>
      <c r="B978" s="9"/>
      <c r="C978" s="10"/>
      <c r="D978" s="10"/>
      <c r="E978" s="10"/>
    </row>
    <row r="979" ht="20.05" customHeight="1">
      <c r="A979" t="str" s="8" cm="1">
        <f t="array" ref="A979">"+919818521114"</f>
        <v>+919818521114</v>
      </c>
      <c r="B979" s="9"/>
      <c r="C979" s="10"/>
      <c r="D979" s="10"/>
      <c r="E979" s="10"/>
    </row>
    <row r="980" ht="20.05" customHeight="1">
      <c r="A980" t="str" s="8" cm="1">
        <f t="array" ref="A980">"+918550922822"</f>
        <v>+918550922822</v>
      </c>
      <c r="B980" s="9"/>
      <c r="C980" s="10"/>
      <c r="D980" s="10"/>
      <c r="E980" s="10"/>
    </row>
    <row r="981" ht="20.05" customHeight="1">
      <c r="A981" t="str" s="8" cm="1">
        <f t="array" ref="A981">"+919971355988"</f>
        <v>+919971355988</v>
      </c>
      <c r="B981" s="9"/>
      <c r="C981" s="10"/>
      <c r="D981" s="10"/>
      <c r="E981" s="10"/>
    </row>
    <row r="982" ht="20.05" customHeight="1">
      <c r="A982" t="str" s="8" cm="1">
        <f t="array" ref="A982">"+919871709160"</f>
        <v>+919871709160</v>
      </c>
      <c r="B982" s="9"/>
      <c r="C982" s="10"/>
      <c r="D982" s="10"/>
      <c r="E982" s="10"/>
    </row>
    <row r="983" ht="20.05" customHeight="1">
      <c r="A983" t="str" s="8" cm="1">
        <f t="array" ref="A983">"+919818690754"</f>
        <v>+919818690754</v>
      </c>
      <c r="B983" s="9"/>
      <c r="C983" s="10"/>
      <c r="D983" s="10"/>
      <c r="E983" s="10"/>
    </row>
    <row r="984" ht="20.05" customHeight="1">
      <c r="A984" t="str" s="8" cm="1">
        <f t="array" ref="A984">"+919810030490"</f>
        <v>+919810030490</v>
      </c>
      <c r="B984" s="9"/>
      <c r="C984" s="10"/>
      <c r="D984" s="10"/>
      <c r="E984" s="10"/>
    </row>
    <row r="985" ht="20.05" customHeight="1">
      <c r="A985" t="str" s="8" cm="1">
        <f t="array" ref="A985">"+919810071069"</f>
        <v>+919810071069</v>
      </c>
      <c r="B985" s="9"/>
      <c r="C985" s="10"/>
      <c r="D985" s="10"/>
      <c r="E985" s="10"/>
    </row>
    <row r="986" ht="20.05" customHeight="1">
      <c r="A986" t="str" s="8" cm="1">
        <f t="array" ref="A986">"+919818686146"</f>
        <v>+919818686146</v>
      </c>
      <c r="B986" s="9"/>
      <c r="C986" s="10"/>
      <c r="D986" s="10"/>
      <c r="E986" s="10"/>
    </row>
    <row r="987" ht="20.05" customHeight="1">
      <c r="A987" t="str" s="8" cm="1">
        <f t="array" ref="A987">"+919810006548"</f>
        <v>+919810006548</v>
      </c>
      <c r="B987" s="9"/>
      <c r="C987" s="10"/>
      <c r="D987" s="10"/>
      <c r="E987" s="10"/>
    </row>
    <row r="988" ht="20.05" customHeight="1">
      <c r="A988" t="str" s="8" cm="1">
        <f t="array" ref="A988">"+919899130485"</f>
        <v>+919899130485</v>
      </c>
      <c r="B988" s="9"/>
      <c r="C988" s="10"/>
      <c r="D988" s="10"/>
      <c r="E988" s="10"/>
    </row>
    <row r="989" ht="20.05" customHeight="1">
      <c r="A989" t="str" s="8" cm="1">
        <f t="array" ref="A989">"+919313564212"</f>
        <v>+919313564212</v>
      </c>
      <c r="B989" s="9"/>
      <c r="C989" s="10"/>
      <c r="D989" s="10"/>
      <c r="E989" s="10"/>
    </row>
    <row r="990" ht="20.05" customHeight="1">
      <c r="A990" t="str" s="8" cm="1">
        <f t="array" ref="A990">"+919717952767"</f>
        <v>+919717952767</v>
      </c>
      <c r="B990" s="9"/>
      <c r="C990" s="10"/>
      <c r="D990" s="10"/>
      <c r="E990" s="10"/>
    </row>
    <row r="991" ht="20.05" customHeight="1">
      <c r="A991" t="str" s="8" cm="1">
        <f t="array" ref="A991">"+919818044193"</f>
        <v>+919818044193</v>
      </c>
      <c r="B991" s="9"/>
      <c r="C991" s="10"/>
      <c r="D991" s="10"/>
      <c r="E991" s="10"/>
    </row>
    <row r="992" ht="20.05" customHeight="1">
      <c r="A992" t="str" s="8" cm="1">
        <f t="array" ref="A992">"+919811240232"</f>
        <v>+919811240232</v>
      </c>
      <c r="B992" s="9"/>
      <c r="C992" s="10"/>
      <c r="D992" s="10"/>
      <c r="E992" s="10"/>
    </row>
    <row r="993" ht="20.05" customHeight="1">
      <c r="A993" t="str" s="8" cm="1">
        <f t="array" ref="A993">"+919810200372"</f>
        <v>+919810200372</v>
      </c>
      <c r="B993" s="9"/>
      <c r="C993" s="10"/>
      <c r="D993" s="10"/>
      <c r="E993" s="10"/>
    </row>
    <row r="994" ht="20.05" customHeight="1">
      <c r="A994" t="str" s="8" cm="1">
        <f t="array" ref="A994">"+919910062820"</f>
        <v>+919910062820</v>
      </c>
      <c r="B994" s="9"/>
      <c r="C994" s="10"/>
      <c r="D994" s="10"/>
      <c r="E994" s="10"/>
    </row>
    <row r="995" ht="20.05" customHeight="1">
      <c r="A995" t="str" s="8" cm="1">
        <f t="array" ref="A995">"+917838936426"</f>
        <v>+917838936426</v>
      </c>
      <c r="B995" s="9"/>
      <c r="C995" s="10"/>
      <c r="D995" s="10"/>
      <c r="E995" s="10"/>
    </row>
    <row r="996" ht="20.05" customHeight="1">
      <c r="A996" t="str" s="8" cm="1">
        <f t="array" ref="A996">"+919811944374"</f>
        <v>+919811944374</v>
      </c>
      <c r="B996" s="9"/>
      <c r="C996" s="10"/>
      <c r="D996" s="10"/>
      <c r="E996" s="10"/>
    </row>
    <row r="997" ht="20.05" customHeight="1">
      <c r="A997" t="str" s="8" cm="1">
        <f t="array" ref="A997">"+919818297306"</f>
        <v>+919818297306</v>
      </c>
      <c r="B997" s="9"/>
      <c r="C997" s="10"/>
      <c r="D997" s="10"/>
      <c r="E997" s="10"/>
    </row>
    <row r="998" ht="20.05" customHeight="1">
      <c r="A998" t="str" s="8" cm="1">
        <f t="array" ref="A998">"+919810108174"</f>
        <v>+919810108174</v>
      </c>
      <c r="B998" s="9"/>
      <c r="C998" s="10"/>
      <c r="D998" s="10"/>
      <c r="E998" s="10"/>
    </row>
    <row r="999" ht="20.05" customHeight="1">
      <c r="A999" t="str" s="8" cm="1">
        <f t="array" ref="A999">"+919899440583"</f>
        <v>+919899440583</v>
      </c>
      <c r="B999" s="9"/>
      <c r="C999" s="10"/>
      <c r="D999" s="10"/>
      <c r="E999" s="10"/>
    </row>
    <row r="1000" ht="20.05" customHeight="1">
      <c r="A1000" t="str" s="8" cm="1">
        <f t="array" ref="A1000">"+919971777122"</f>
        <v>+919971777122</v>
      </c>
      <c r="B1000" s="9"/>
      <c r="C1000" s="10"/>
      <c r="D1000" s="10"/>
      <c r="E1000" s="10"/>
    </row>
    <row r="1001" ht="20.05" customHeight="1">
      <c r="A1001" t="str" s="8" cm="1">
        <f t="array" ref="A1001">"+919711200494"</f>
        <v>+919711200494</v>
      </c>
      <c r="B1001" s="9"/>
      <c r="C1001" s="10"/>
      <c r="D1001" s="10"/>
      <c r="E1001" s="10"/>
    </row>
    <row r="1002" ht="20.05" customHeight="1">
      <c r="A1002" t="str" s="8" cm="1">
        <f t="array" ref="A1002">"+919810145913"</f>
        <v>+919810145913</v>
      </c>
      <c r="B1002" s="9"/>
      <c r="C1002" s="10"/>
      <c r="D1002" s="10"/>
      <c r="E1002" s="10"/>
    </row>
    <row r="1003" ht="20.05" customHeight="1">
      <c r="A1003" t="str" s="8" cm="1">
        <f t="array" ref="A1003">"+919811464661"</f>
        <v>+919811464661</v>
      </c>
      <c r="B1003" s="9"/>
      <c r="C1003" s="10"/>
      <c r="D1003" s="10"/>
      <c r="E1003" s="10"/>
    </row>
    <row r="1004" ht="20.05" customHeight="1">
      <c r="A1004" t="str" s="8" cm="1">
        <f t="array" ref="A1004">"+919899122021"</f>
        <v>+919899122021</v>
      </c>
      <c r="B1004" s="9"/>
      <c r="C1004" s="10"/>
      <c r="D1004" s="10"/>
      <c r="E1004" s="10"/>
    </row>
    <row r="1005" ht="20.05" customHeight="1">
      <c r="A1005" t="str" s="8" cm="1">
        <f t="array" ref="A1005">"+919312088070"</f>
        <v>+919312088070</v>
      </c>
      <c r="B1005" s="9"/>
      <c r="C1005" s="10"/>
      <c r="D1005" s="10"/>
      <c r="E1005" s="10"/>
    </row>
    <row r="1006" ht="20.05" customHeight="1">
      <c r="A1006" t="str" s="8" cm="1">
        <f t="array" ref="A1006">"+919810835133"</f>
        <v>+919810835133</v>
      </c>
      <c r="B1006" s="9"/>
      <c r="C1006" s="10"/>
      <c r="D1006" s="10"/>
      <c r="E1006" s="10"/>
    </row>
    <row r="1007" ht="20.05" customHeight="1">
      <c r="A1007" t="str" s="8" cm="1">
        <f t="array" ref="A1007">"+919313353518"</f>
        <v>+919313353518</v>
      </c>
      <c r="B1007" s="9"/>
      <c r="C1007" s="10"/>
      <c r="D1007" s="10"/>
      <c r="E1007" s="10"/>
    </row>
    <row r="1008" ht="20.05" customHeight="1">
      <c r="A1008" t="str" s="8" cm="1">
        <f t="array" ref="A1008">"+919868228834"</f>
        <v>+919868228834</v>
      </c>
      <c r="B1008" s="9"/>
      <c r="C1008" s="10"/>
      <c r="D1008" s="10"/>
      <c r="E1008" s="10"/>
    </row>
    <row r="1009" ht="20.05" customHeight="1">
      <c r="A1009" t="str" s="8" cm="1">
        <f t="array" ref="A1009">"+919871554040"</f>
        <v>+919871554040</v>
      </c>
      <c r="B1009" s="9"/>
      <c r="C1009" s="10"/>
      <c r="D1009" s="10"/>
      <c r="E1009" s="10"/>
    </row>
    <row r="1010" ht="20.05" customHeight="1">
      <c r="A1010" t="str" s="8" cm="1">
        <f t="array" ref="A1010">"+919711033801"</f>
        <v>+919711033801</v>
      </c>
      <c r="B1010" s="9"/>
      <c r="C1010" s="10"/>
      <c r="D1010" s="10"/>
      <c r="E1010" s="10"/>
    </row>
    <row r="1011" ht="20.05" customHeight="1">
      <c r="A1011" t="str" s="8" cm="1">
        <f t="array" ref="A1011">"+919650914455"</f>
        <v>+919650914455</v>
      </c>
      <c r="B1011" s="9"/>
      <c r="C1011" s="10"/>
      <c r="D1011" s="10"/>
      <c r="E1011" s="10"/>
    </row>
    <row r="1012" ht="20.05" customHeight="1">
      <c r="A1012" t="str" s="8" cm="1">
        <f t="array" ref="A1012">"+919811116309"</f>
        <v>+919811116309</v>
      </c>
      <c r="B1012" s="9"/>
      <c r="C1012" s="10"/>
      <c r="D1012" s="10"/>
      <c r="E1012" s="10"/>
    </row>
    <row r="1013" ht="20.05" customHeight="1">
      <c r="A1013" t="str" s="8" cm="1">
        <f t="array" ref="A1013">"+919810266488"</f>
        <v>+919810266488</v>
      </c>
      <c r="B1013" s="9"/>
      <c r="C1013" s="10"/>
      <c r="D1013" s="10"/>
      <c r="E1013" s="10"/>
    </row>
    <row r="1014" ht="20.05" customHeight="1">
      <c r="A1014" t="str" s="8" cm="1">
        <f t="array" ref="A1014">"+919868268431"</f>
        <v>+919868268431</v>
      </c>
      <c r="B1014" s="9"/>
      <c r="C1014" s="10"/>
      <c r="D1014" s="10"/>
      <c r="E1014" s="10"/>
    </row>
    <row r="1015" ht="20.05" customHeight="1">
      <c r="A1015" t="str" s="8" cm="1">
        <f t="array" ref="A1015">"+919818034913"</f>
        <v>+919818034913</v>
      </c>
      <c r="B1015" s="9"/>
      <c r="C1015" s="10"/>
      <c r="D1015" s="10"/>
      <c r="E1015" s="10"/>
    </row>
    <row r="1016" ht="20.05" customHeight="1">
      <c r="A1016" t="str" s="8" cm="1">
        <f t="array" ref="A1016">"+919971905154"</f>
        <v>+919971905154</v>
      </c>
      <c r="B1016" s="9"/>
      <c r="C1016" s="10"/>
      <c r="D1016" s="10"/>
      <c r="E1016" s="10"/>
    </row>
    <row r="1017" ht="20.05" customHeight="1">
      <c r="A1017" t="str" s="8" cm="1">
        <f t="array" ref="A1017">"+919810209045"</f>
        <v>+919810209045</v>
      </c>
      <c r="B1017" s="9"/>
      <c r="C1017" s="10"/>
      <c r="D1017" s="10"/>
      <c r="E1017" s="10"/>
    </row>
    <row r="1018" ht="20.05" customHeight="1">
      <c r="A1018" t="str" s="8" cm="1">
        <f t="array" ref="A1018">"+919899545294"</f>
        <v>+919899545294</v>
      </c>
      <c r="B1018" s="9"/>
      <c r="C1018" s="10"/>
      <c r="D1018" s="10"/>
      <c r="E1018" s="10"/>
    </row>
    <row r="1019" ht="20.05" customHeight="1">
      <c r="A1019" t="str" s="8" cm="1">
        <f t="array" ref="A1019">"+919999198468"</f>
        <v>+919999198468</v>
      </c>
      <c r="B1019" s="9"/>
      <c r="C1019" s="10"/>
      <c r="D1019" s="10"/>
      <c r="E1019" s="10"/>
    </row>
    <row r="1020" ht="20.05" customHeight="1">
      <c r="A1020" t="str" s="8" cm="1">
        <f t="array" ref="A1020">"+919717910922"</f>
        <v>+919717910922</v>
      </c>
      <c r="B1020" s="9"/>
      <c r="C1020" s="10"/>
      <c r="D1020" s="10"/>
      <c r="E1020" s="10"/>
    </row>
    <row r="1021" ht="20.05" customHeight="1">
      <c r="A1021" t="str" s="8" cm="1">
        <f t="array" ref="A1021">"+919911793005"</f>
        <v>+919911793005</v>
      </c>
      <c r="B1021" s="9"/>
      <c r="C1021" s="10"/>
      <c r="D1021" s="10"/>
      <c r="E1021" s="10"/>
    </row>
    <row r="1022" ht="20.05" customHeight="1">
      <c r="A1022" t="str" s="8" cm="1">
        <f t="array" ref="A1022">"+919540870777"</f>
        <v>+919540870777</v>
      </c>
      <c r="B1022" s="9"/>
      <c r="C1022" s="10"/>
      <c r="D1022" s="10"/>
      <c r="E1022" s="10"/>
    </row>
    <row r="1023" ht="20.05" customHeight="1">
      <c r="A1023" t="str" s="8" cm="1">
        <f t="array" ref="A1023">"+919811198731"</f>
        <v>+919811198731</v>
      </c>
      <c r="B1023" s="9"/>
      <c r="C1023" s="10"/>
      <c r="D1023" s="10"/>
      <c r="E1023" s="10"/>
    </row>
    <row r="1024" ht="20.05" customHeight="1">
      <c r="A1024" t="str" s="8" cm="1">
        <f t="array" ref="A1024">"+919810749099"</f>
        <v>+919810749099</v>
      </c>
      <c r="B1024" s="9"/>
      <c r="C1024" s="10"/>
      <c r="D1024" s="10"/>
      <c r="E1024" s="10"/>
    </row>
    <row r="1025" ht="20.05" customHeight="1">
      <c r="A1025" t="str" s="8" cm="1">
        <f t="array" ref="A1025">"+919891849341"</f>
        <v>+919891849341</v>
      </c>
      <c r="B1025" s="9"/>
      <c r="C1025" s="10"/>
      <c r="D1025" s="10"/>
      <c r="E1025" s="10"/>
    </row>
    <row r="1026" ht="20.05" customHeight="1">
      <c r="A1026" t="str" s="8" cm="1">
        <f t="array" ref="A1026">"+919811341999"</f>
        <v>+919811341999</v>
      </c>
      <c r="B1026" s="9"/>
      <c r="C1026" s="10"/>
      <c r="D1026" s="10"/>
      <c r="E1026" s="10"/>
    </row>
    <row r="1027" ht="20.05" customHeight="1">
      <c r="A1027" t="str" s="8" cm="1">
        <f t="array" ref="A1027">"+919810701888"</f>
        <v>+919810701888</v>
      </c>
      <c r="B1027" s="9"/>
      <c r="C1027" s="10"/>
      <c r="D1027" s="10"/>
      <c r="E1027" s="10"/>
    </row>
    <row r="1028" ht="20.05" customHeight="1">
      <c r="A1028" t="str" s="8" cm="1">
        <f t="array" ref="A1028">"+919873555303"</f>
        <v>+919873555303</v>
      </c>
      <c r="B1028" s="9"/>
      <c r="C1028" s="10"/>
      <c r="D1028" s="10"/>
      <c r="E1028" s="10"/>
    </row>
    <row r="1029" ht="20.05" customHeight="1">
      <c r="A1029" t="str" s="8" cm="1">
        <f t="array" ref="A1029">"+919958160107"</f>
        <v>+919958160107</v>
      </c>
      <c r="B1029" s="9"/>
      <c r="C1029" s="10"/>
      <c r="D1029" s="10"/>
      <c r="E1029" s="10"/>
    </row>
    <row r="1030" ht="20.05" customHeight="1">
      <c r="A1030" t="str" s="8" cm="1">
        <f t="array" ref="A1030">"+919312343406"</f>
        <v>+919312343406</v>
      </c>
      <c r="B1030" s="9"/>
      <c r="C1030" s="10"/>
      <c r="D1030" s="10"/>
      <c r="E1030" s="10"/>
    </row>
    <row r="1031" ht="20.05" customHeight="1">
      <c r="A1031" t="str" s="8" cm="1">
        <f t="array" ref="A1031">"+919818715260"</f>
        <v>+919818715260</v>
      </c>
      <c r="B1031" s="9"/>
      <c r="C1031" s="10"/>
      <c r="D1031" s="10"/>
      <c r="E1031" s="10"/>
    </row>
    <row r="1032" ht="20.05" customHeight="1">
      <c r="A1032" t="str" s="8" cm="1">
        <f t="array" ref="A1032">"+919818104439"</f>
        <v>+919818104439</v>
      </c>
      <c r="B1032" s="9"/>
      <c r="C1032" s="10"/>
      <c r="D1032" s="10"/>
      <c r="E1032" s="10"/>
    </row>
    <row r="1033" ht="20.05" customHeight="1">
      <c r="A1033" t="str" s="8" cm="1">
        <f t="array" ref="A1033">"+919958134708"</f>
        <v>+919958134708</v>
      </c>
      <c r="B1033" s="9"/>
      <c r="C1033" s="10"/>
      <c r="D1033" s="10"/>
      <c r="E1033" s="10"/>
    </row>
    <row r="1034" ht="20.05" customHeight="1">
      <c r="A1034" t="str" s="8" cm="1">
        <f t="array" ref="A1034">"+919818342186"</f>
        <v>+919818342186</v>
      </c>
      <c r="B1034" s="9"/>
      <c r="C1034" s="10"/>
      <c r="D1034" s="10"/>
      <c r="E1034" s="10"/>
    </row>
    <row r="1035" ht="20.05" customHeight="1">
      <c r="A1035" t="str" s="8" cm="1">
        <f t="array" ref="A1035">"+919811138361"</f>
        <v>+919811138361</v>
      </c>
      <c r="B1035" s="9"/>
      <c r="C1035" s="10"/>
      <c r="D1035" s="10"/>
      <c r="E1035" s="10"/>
    </row>
    <row r="1036" ht="20.05" customHeight="1">
      <c r="A1036" t="str" s="8" cm="1">
        <f t="array" ref="A1036">"+919811235790"</f>
        <v>+919811235790</v>
      </c>
      <c r="B1036" s="9"/>
      <c r="C1036" s="10"/>
      <c r="D1036" s="10"/>
      <c r="E1036" s="10"/>
    </row>
    <row r="1037" ht="20.05" customHeight="1">
      <c r="A1037" t="str" s="8" cm="1">
        <f t="array" ref="A1037">"+919910896003"</f>
        <v>+919910896003</v>
      </c>
      <c r="B1037" s="9"/>
      <c r="C1037" s="10"/>
      <c r="D1037" s="10"/>
      <c r="E1037" s="10"/>
    </row>
    <row r="1038" ht="20.05" customHeight="1">
      <c r="A1038" t="str" s="8" cm="1">
        <f t="array" ref="A1038">"+919845068925"</f>
        <v>+919845068925</v>
      </c>
      <c r="B1038" s="9"/>
      <c r="C1038" s="10"/>
      <c r="D1038" s="10"/>
      <c r="E1038" s="10"/>
    </row>
    <row r="1039" ht="20.05" customHeight="1">
      <c r="A1039" t="str" s="8" cm="1">
        <f t="array" ref="A1039">"+919811312870"</f>
        <v>+919811312870</v>
      </c>
      <c r="B1039" s="9"/>
      <c r="C1039" s="10"/>
      <c r="D1039" s="10"/>
      <c r="E1039" s="10"/>
    </row>
    <row r="1040" ht="20.05" customHeight="1">
      <c r="A1040" t="str" s="8" cm="1">
        <f t="array" ref="A1040">"+919811607353"</f>
        <v>+919811607353</v>
      </c>
      <c r="B1040" s="9"/>
      <c r="C1040" s="10"/>
      <c r="D1040" s="10"/>
      <c r="E1040" s="10"/>
    </row>
    <row r="1041" ht="20.05" customHeight="1">
      <c r="A1041" t="str" s="8" cm="1">
        <f t="array" ref="A1041">"+919953979502"</f>
        <v>+919953979502</v>
      </c>
      <c r="B1041" s="9"/>
      <c r="C1041" s="10"/>
      <c r="D1041" s="10"/>
      <c r="E1041" s="10"/>
    </row>
    <row r="1042" ht="20.05" customHeight="1">
      <c r="A1042" t="str" s="8" cm="1">
        <f t="array" ref="A1042">"+919999903403"</f>
        <v>+919999903403</v>
      </c>
      <c r="B1042" s="9"/>
      <c r="C1042" s="10"/>
      <c r="D1042" s="10"/>
      <c r="E1042" s="10"/>
    </row>
    <row r="1043" ht="20.05" customHeight="1">
      <c r="A1043" t="str" s="8" cm="1">
        <f t="array" ref="A1043">"+919811276590"</f>
        <v>+919811276590</v>
      </c>
      <c r="B1043" s="9"/>
      <c r="C1043" s="10"/>
      <c r="D1043" s="10"/>
      <c r="E1043" s="10"/>
    </row>
    <row r="1044" ht="20.05" customHeight="1">
      <c r="A1044" t="str" s="8" cm="1">
        <f t="array" ref="A1044">"+919999901123"</f>
        <v>+919999901123</v>
      </c>
      <c r="B1044" s="9"/>
      <c r="C1044" s="10"/>
      <c r="D1044" s="10"/>
      <c r="E1044" s="10"/>
    </row>
    <row r="1045" ht="20.05" customHeight="1">
      <c r="A1045" t="str" s="8" cm="1">
        <f t="array" ref="A1045">"+919810160001"</f>
        <v>+919810160001</v>
      </c>
      <c r="B1045" s="9"/>
      <c r="C1045" s="10"/>
      <c r="D1045" s="10"/>
      <c r="E1045" s="10"/>
    </row>
    <row r="1046" ht="20.05" customHeight="1">
      <c r="A1046" t="str" s="8" cm="1">
        <f t="array" ref="A1046">"+919871555910"</f>
        <v>+919871555910</v>
      </c>
      <c r="B1046" s="9"/>
      <c r="C1046" s="10"/>
      <c r="D1046" s="10"/>
      <c r="E1046" s="10"/>
    </row>
    <row r="1047" ht="20.05" customHeight="1">
      <c r="A1047" t="str" s="8" cm="1">
        <f t="array" ref="A1047">"+919871267460"</f>
        <v>+919871267460</v>
      </c>
      <c r="B1047" s="9"/>
      <c r="C1047" s="10"/>
      <c r="D1047" s="10"/>
      <c r="E1047" s="10"/>
    </row>
    <row r="1048" ht="20.05" customHeight="1">
      <c r="A1048" t="str" s="8" cm="1">
        <f t="array" ref="A1048">"+919891226309"</f>
        <v>+919891226309</v>
      </c>
      <c r="B1048" s="9"/>
      <c r="C1048" s="10"/>
      <c r="D1048" s="10"/>
      <c r="E1048" s="10"/>
    </row>
    <row r="1049" ht="20.05" customHeight="1">
      <c r="A1049" t="str" s="8" cm="1">
        <f t="array" ref="A1049">"+919811017900"</f>
        <v>+919811017900</v>
      </c>
      <c r="B1049" s="9"/>
      <c r="C1049" s="10"/>
      <c r="D1049" s="10"/>
      <c r="E1049" s="10"/>
    </row>
    <row r="1050" ht="20.05" customHeight="1">
      <c r="A1050" t="str" s="8" cm="1">
        <f t="array" ref="A1050">"+919811798367"</f>
        <v>+919811798367</v>
      </c>
      <c r="B1050" s="9"/>
      <c r="C1050" s="10"/>
      <c r="D1050" s="10"/>
      <c r="E1050" s="10"/>
    </row>
    <row r="1051" ht="20.05" customHeight="1">
      <c r="A1051" t="str" s="8" cm="1">
        <f t="array" ref="A1051">"+919811327217"</f>
        <v>+919811327217</v>
      </c>
      <c r="B1051" s="9"/>
      <c r="C1051" s="10"/>
      <c r="D1051" s="10"/>
      <c r="E1051" s="10"/>
    </row>
    <row r="1052" ht="20.05" customHeight="1">
      <c r="A1052" t="str" s="8" cm="1">
        <f t="array" ref="A1052">"+919999519492"</f>
        <v>+919999519492</v>
      </c>
      <c r="B1052" s="9"/>
      <c r="C1052" s="10"/>
      <c r="D1052" s="10"/>
      <c r="E1052" s="10"/>
    </row>
    <row r="1053" ht="20.05" customHeight="1">
      <c r="A1053" t="str" s="8" cm="1">
        <f t="array" ref="A1053">"+919810784629"</f>
        <v>+919810784629</v>
      </c>
      <c r="B1053" s="9"/>
      <c r="C1053" s="10"/>
      <c r="D1053" s="10"/>
      <c r="E1053" s="10"/>
    </row>
    <row r="1054" ht="20.05" customHeight="1">
      <c r="A1054" t="str" s="8" cm="1">
        <f t="array" ref="A1054">"+919990564970"</f>
        <v>+919990564970</v>
      </c>
      <c r="B1054" s="9"/>
      <c r="C1054" s="10"/>
      <c r="D1054" s="10"/>
      <c r="E1054" s="10"/>
    </row>
    <row r="1055" ht="20.05" customHeight="1">
      <c r="A1055" t="str" s="8" cm="1">
        <f t="array" ref="A1055">"+919312706908"</f>
        <v>+919312706908</v>
      </c>
      <c r="B1055" s="9"/>
      <c r="C1055" s="10"/>
      <c r="D1055" s="10"/>
      <c r="E1055" s="10"/>
    </row>
    <row r="1056" ht="20.05" customHeight="1">
      <c r="A1056" t="str" s="8" cm="1">
        <f t="array" ref="A1056">"+919810510145"</f>
        <v>+919810510145</v>
      </c>
      <c r="B1056" s="9"/>
      <c r="C1056" s="10"/>
      <c r="D1056" s="10"/>
      <c r="E1056" s="10"/>
    </row>
    <row r="1057" ht="20.05" customHeight="1">
      <c r="A1057" t="str" s="8" cm="1">
        <f t="array" ref="A1057">"+919873494700"</f>
        <v>+919873494700</v>
      </c>
      <c r="B1057" s="9"/>
      <c r="C1057" s="10"/>
      <c r="D1057" s="10"/>
      <c r="E1057" s="10"/>
    </row>
    <row r="1058" ht="20.05" customHeight="1">
      <c r="A1058" t="str" s="8" cm="1">
        <f t="array" ref="A1058">"+919818198899"</f>
        <v>+919818198899</v>
      </c>
      <c r="B1058" s="9"/>
      <c r="C1058" s="10"/>
      <c r="D1058" s="10"/>
      <c r="E1058" s="10"/>
    </row>
    <row r="1059" ht="20.05" customHeight="1">
      <c r="A1059" t="str" s="8" cm="1">
        <f t="array" ref="A1059">"+919212005831"</f>
        <v>+919212005831</v>
      </c>
      <c r="B1059" s="9"/>
      <c r="C1059" s="10"/>
      <c r="D1059" s="10"/>
      <c r="E1059" s="10"/>
    </row>
    <row r="1060" ht="20.05" customHeight="1">
      <c r="A1060" t="str" s="8" cm="1">
        <f t="array" ref="A1060">"+919999567336"</f>
        <v>+919999567336</v>
      </c>
      <c r="B1060" s="9"/>
      <c r="C1060" s="10"/>
      <c r="D1060" s="10"/>
      <c r="E1060" s="10"/>
    </row>
    <row r="1061" ht="20.05" customHeight="1">
      <c r="A1061" t="str" s="8" cm="1">
        <f t="array" ref="A1061">"+919811288073"</f>
        <v>+919811288073</v>
      </c>
      <c r="B1061" s="9"/>
      <c r="C1061" s="10"/>
      <c r="D1061" s="10"/>
      <c r="E1061" s="10"/>
    </row>
    <row r="1062" ht="20.05" customHeight="1">
      <c r="A1062" t="str" s="8" cm="1">
        <f t="array" ref="A1062">"+919810569536"</f>
        <v>+919810569536</v>
      </c>
      <c r="B1062" s="9"/>
      <c r="C1062" s="10"/>
      <c r="D1062" s="10"/>
      <c r="E1062" s="10"/>
    </row>
    <row r="1063" ht="20.05" customHeight="1">
      <c r="A1063" t="str" s="8" cm="1">
        <f t="array" ref="A1063">"+919873341258"</f>
        <v>+919873341258</v>
      </c>
      <c r="B1063" s="9"/>
      <c r="C1063" s="10"/>
      <c r="D1063" s="10"/>
      <c r="E1063" s="10"/>
    </row>
    <row r="1064" ht="20.05" customHeight="1">
      <c r="A1064" t="str" s="8" cm="1">
        <f t="array" ref="A1064">"+919871011227"</f>
        <v>+919871011227</v>
      </c>
      <c r="B1064" s="9"/>
      <c r="C1064" s="10"/>
      <c r="D1064" s="10"/>
      <c r="E1064" s="10"/>
    </row>
    <row r="1065" ht="20.05" customHeight="1">
      <c r="A1065" t="str" s="8" cm="1">
        <f t="array" ref="A1065">"+919810098043"</f>
        <v>+919810098043</v>
      </c>
      <c r="B1065" s="9"/>
      <c r="C1065" s="10"/>
      <c r="D1065" s="10"/>
      <c r="E1065" s="10"/>
    </row>
    <row r="1066" ht="20.05" customHeight="1">
      <c r="A1066" t="str" s="8" cm="1">
        <f t="array" ref="A1066">"+919818184486"</f>
        <v>+919818184486</v>
      </c>
      <c r="B1066" s="9"/>
      <c r="C1066" s="10"/>
      <c r="D1066" s="10"/>
      <c r="E1066" s="10"/>
    </row>
    <row r="1067" ht="20.05" customHeight="1">
      <c r="A1067" t="str" s="8" cm="1">
        <f t="array" ref="A1067">"+919810508896"</f>
        <v>+919810508896</v>
      </c>
      <c r="B1067" s="9"/>
      <c r="C1067" s="10"/>
      <c r="D1067" s="10"/>
      <c r="E1067" s="10"/>
    </row>
    <row r="1068" ht="20.05" customHeight="1">
      <c r="A1068" t="str" s="8" cm="1">
        <f t="array" ref="A1068">"+919810661609"</f>
        <v>+919810661609</v>
      </c>
      <c r="B1068" s="9"/>
      <c r="C1068" s="10"/>
      <c r="D1068" s="10"/>
      <c r="E1068" s="10"/>
    </row>
    <row r="1069" ht="20.05" customHeight="1">
      <c r="A1069" t="str" s="8" cm="1">
        <f t="array" ref="A1069">"+919811535557"</f>
        <v>+919811535557</v>
      </c>
      <c r="B1069" s="9"/>
      <c r="C1069" s="10"/>
      <c r="D1069" s="10"/>
      <c r="E1069" s="10"/>
    </row>
    <row r="1070" ht="20.05" customHeight="1">
      <c r="A1070" t="str" s="8" cm="1">
        <f t="array" ref="A1070">"+919717891533"</f>
        <v>+919717891533</v>
      </c>
      <c r="B1070" s="9"/>
      <c r="C1070" s="10"/>
      <c r="D1070" s="10"/>
      <c r="E1070" s="10"/>
    </row>
    <row r="1071" ht="20.05" customHeight="1">
      <c r="A1071" t="str" s="8" cm="1">
        <f t="array" ref="A1071">"+919999906697"</f>
        <v>+919999906697</v>
      </c>
      <c r="B1071" s="9"/>
      <c r="C1071" s="10"/>
      <c r="D1071" s="10"/>
      <c r="E1071" s="10"/>
    </row>
    <row r="1072" ht="20.05" customHeight="1">
      <c r="A1072" t="str" s="8" cm="1">
        <f t="array" ref="A1072">"+919811806769"</f>
        <v>+919811806769</v>
      </c>
      <c r="B1072" s="9"/>
      <c r="C1072" s="10"/>
      <c r="D1072" s="10"/>
      <c r="E1072" s="10"/>
    </row>
    <row r="1073" ht="20.05" customHeight="1">
      <c r="A1073" t="str" s="8" cm="1">
        <f t="array" ref="A1073">"+919899375701"</f>
        <v>+919899375701</v>
      </c>
      <c r="B1073" s="9"/>
      <c r="C1073" s="10"/>
      <c r="D1073" s="10"/>
      <c r="E1073" s="10"/>
    </row>
    <row r="1074" ht="20.05" customHeight="1">
      <c r="A1074" t="str" s="8" cm="1">
        <f t="array" ref="A1074">"+919891831153"</f>
        <v>+919891831153</v>
      </c>
      <c r="B1074" s="9"/>
      <c r="C1074" s="10"/>
      <c r="D1074" s="10"/>
      <c r="E1074" s="10"/>
    </row>
    <row r="1075" ht="20.05" customHeight="1">
      <c r="A1075" t="str" s="8" cm="1">
        <f t="array" ref="A1075">"+919810895961"</f>
        <v>+919810895961</v>
      </c>
      <c r="B1075" s="9"/>
      <c r="C1075" s="10"/>
      <c r="D1075" s="10"/>
      <c r="E1075" s="10"/>
    </row>
    <row r="1076" ht="20.05" customHeight="1">
      <c r="A1076" t="str" s="8" cm="1">
        <f t="array" ref="A1076">"+919650467468"</f>
        <v>+919650467468</v>
      </c>
      <c r="B1076" s="9"/>
      <c r="C1076" s="10"/>
      <c r="D1076" s="10"/>
      <c r="E1076" s="10"/>
    </row>
    <row r="1077" ht="20.05" customHeight="1">
      <c r="A1077" t="str" s="8" cm="1">
        <f t="array" ref="A1077">"+919958692000"</f>
        <v>+919958692000</v>
      </c>
      <c r="B1077" s="9"/>
      <c r="C1077" s="10"/>
      <c r="D1077" s="10"/>
      <c r="E1077" s="10"/>
    </row>
    <row r="1078" ht="20.05" customHeight="1">
      <c r="A1078" t="str" s="8" cm="1">
        <f t="array" ref="A1078">"+919899974635"</f>
        <v>+919899974635</v>
      </c>
      <c r="B1078" s="9"/>
      <c r="C1078" s="10"/>
      <c r="D1078" s="10"/>
      <c r="E1078" s="10"/>
    </row>
    <row r="1079" ht="20.05" customHeight="1">
      <c r="A1079" t="str" s="8" cm="1">
        <f t="array" ref="A1079">"+919717787661"</f>
        <v>+919717787661</v>
      </c>
      <c r="B1079" s="9"/>
      <c r="C1079" s="10"/>
      <c r="D1079" s="10"/>
      <c r="E1079" s="10"/>
    </row>
    <row r="1080" ht="20.05" customHeight="1">
      <c r="A1080" t="str" s="8" cm="1">
        <f t="array" ref="A1080">"+919810621191"</f>
        <v>+919810621191</v>
      </c>
      <c r="B1080" s="9"/>
      <c r="C1080" s="10"/>
      <c r="D1080" s="10"/>
      <c r="E1080" s="10"/>
    </row>
    <row r="1081" ht="20.05" customHeight="1">
      <c r="A1081" t="str" s="8" cm="1">
        <f t="array" ref="A1081">"+919350187397"</f>
        <v>+919350187397</v>
      </c>
      <c r="B1081" s="9"/>
      <c r="C1081" s="10"/>
      <c r="D1081" s="10"/>
      <c r="E1081" s="10"/>
    </row>
    <row r="1082" ht="20.05" customHeight="1">
      <c r="A1082" t="str" s="8" cm="1">
        <f t="array" ref="A1082">"+919891481478"</f>
        <v>+919891481478</v>
      </c>
      <c r="B1082" s="9"/>
      <c r="C1082" s="10"/>
      <c r="D1082" s="10"/>
      <c r="E1082" s="10"/>
    </row>
    <row r="1083" ht="20.05" customHeight="1">
      <c r="A1083" t="str" s="8" cm="1">
        <f t="array" ref="A1083">"+919586777721"</f>
        <v>+919586777721</v>
      </c>
      <c r="B1083" s="9"/>
      <c r="C1083" s="10"/>
      <c r="D1083" s="10"/>
      <c r="E1083" s="10"/>
    </row>
    <row r="1084" ht="20.05" customHeight="1">
      <c r="A1084" t="str" s="8" cm="1">
        <f t="array" ref="A1084">"+918447817332"</f>
        <v>+918447817332</v>
      </c>
      <c r="B1084" s="9"/>
      <c r="C1084" s="10"/>
      <c r="D1084" s="10"/>
      <c r="E1084" s="10"/>
    </row>
    <row r="1085" ht="20.05" customHeight="1">
      <c r="A1085" t="str" s="8" cm="1">
        <f t="array" ref="A1085">"+919910713753"</f>
        <v>+919910713753</v>
      </c>
      <c r="B1085" s="9"/>
      <c r="C1085" s="10"/>
      <c r="D1085" s="10"/>
      <c r="E1085" s="10"/>
    </row>
    <row r="1086" ht="20.05" customHeight="1">
      <c r="A1086" t="str" s="8" cm="1">
        <f t="array" ref="A1086">"+919718990215"</f>
        <v>+919718990215</v>
      </c>
      <c r="B1086" s="9"/>
      <c r="C1086" s="10"/>
      <c r="D1086" s="10"/>
      <c r="E1086" s="10"/>
    </row>
    <row r="1087" ht="20.05" customHeight="1">
      <c r="A1087" t="str" s="8" cm="1">
        <f t="array" ref="A1087">"+919888444424"</f>
        <v>+919888444424</v>
      </c>
      <c r="B1087" s="9"/>
      <c r="C1087" s="10"/>
      <c r="D1087" s="10"/>
      <c r="E1087" s="10"/>
    </row>
    <row r="1088" ht="20.05" customHeight="1">
      <c r="A1088" t="str" s="8" cm="1">
        <f t="array" ref="A1088">"+919868804442"</f>
        <v>+919868804442</v>
      </c>
      <c r="B1088" s="9"/>
      <c r="C1088" s="10"/>
      <c r="D1088" s="10"/>
      <c r="E1088" s="10"/>
    </row>
    <row r="1089" ht="20.05" customHeight="1">
      <c r="A1089" t="str" s="8" cm="1">
        <f t="array" ref="A1089">"+919810820725"</f>
        <v>+919810820725</v>
      </c>
      <c r="B1089" s="9"/>
      <c r="C1089" s="10"/>
      <c r="D1089" s="10"/>
      <c r="E1089" s="10"/>
    </row>
    <row r="1090" ht="20.05" customHeight="1">
      <c r="A1090" t="str" s="8" cm="1">
        <f t="array" ref="A1090">"+919810061356"</f>
        <v>+919810061356</v>
      </c>
      <c r="B1090" s="9"/>
      <c r="C1090" s="10"/>
      <c r="D1090" s="10"/>
      <c r="E1090" s="10"/>
    </row>
    <row r="1091" ht="20.05" customHeight="1">
      <c r="A1091" t="str" s="8" cm="1">
        <f t="array" ref="A1091">"+919810021991"</f>
        <v>+919810021991</v>
      </c>
      <c r="B1091" s="9"/>
      <c r="C1091" s="10"/>
      <c r="D1091" s="10"/>
      <c r="E1091" s="10"/>
    </row>
    <row r="1092" ht="20.05" customHeight="1">
      <c r="A1092" t="str" s="8" cm="1">
        <f t="array" ref="A1092">"+919899706403"</f>
        <v>+919899706403</v>
      </c>
      <c r="B1092" s="9"/>
      <c r="C1092" s="10"/>
      <c r="D1092" s="10"/>
      <c r="E1092" s="10"/>
    </row>
    <row r="1093" ht="20.05" customHeight="1">
      <c r="A1093" t="str" s="8" cm="1">
        <f t="array" ref="A1093">"+919810493017"</f>
        <v>+919810493017</v>
      </c>
      <c r="B1093" s="9"/>
      <c r="C1093" s="10"/>
      <c r="D1093" s="10"/>
      <c r="E1093" s="10"/>
    </row>
    <row r="1094" ht="20.05" customHeight="1">
      <c r="A1094" t="str" s="8" cm="1">
        <f t="array" ref="A1094">"+919811477210"</f>
        <v>+919811477210</v>
      </c>
      <c r="B1094" s="9"/>
      <c r="C1094" s="10"/>
      <c r="D1094" s="10"/>
      <c r="E1094" s="10"/>
    </row>
    <row r="1095" ht="20.05" customHeight="1">
      <c r="A1095" t="str" s="8" cm="1">
        <f t="array" ref="A1095">"+918802442177"</f>
        <v>+918802442177</v>
      </c>
      <c r="B1095" s="9"/>
      <c r="C1095" s="10"/>
      <c r="D1095" s="10"/>
      <c r="E1095" s="10"/>
    </row>
    <row r="1096" ht="20.05" customHeight="1">
      <c r="A1096" t="str" s="8" cm="1">
        <f t="array" ref="A1096">"+918860196095"</f>
        <v>+918860196095</v>
      </c>
      <c r="B1096" s="9"/>
      <c r="C1096" s="10"/>
      <c r="D1096" s="10"/>
      <c r="E1096" s="10"/>
    </row>
    <row r="1097" ht="20.05" customHeight="1">
      <c r="A1097" t="str" s="8" cm="1">
        <f t="array" ref="A1097">"+919810975053"</f>
        <v>+919810975053</v>
      </c>
      <c r="B1097" s="9"/>
      <c r="C1097" s="10"/>
      <c r="D1097" s="10"/>
      <c r="E1097" s="10"/>
    </row>
    <row r="1098" ht="20.05" customHeight="1">
      <c r="A1098" t="str" s="8" cm="1">
        <f t="array" ref="A1098">"+918860302560"</f>
        <v>+918860302560</v>
      </c>
      <c r="B1098" s="9"/>
      <c r="C1098" s="10"/>
      <c r="D1098" s="10"/>
      <c r="E1098" s="10"/>
    </row>
    <row r="1099" ht="20.05" customHeight="1">
      <c r="A1099" t="str" s="8" cm="1">
        <f t="array" ref="A1099">"+919999000366"</f>
        <v>+919999000366</v>
      </c>
      <c r="B1099" s="9"/>
      <c r="C1099" s="10"/>
      <c r="D1099" s="10"/>
      <c r="E1099" s="10"/>
    </row>
    <row r="1100" ht="20.05" customHeight="1">
      <c r="A1100" t="str" s="8" cm="1">
        <f t="array" ref="A1100">"+919958901777"</f>
        <v>+919958901777</v>
      </c>
      <c r="B1100" s="9"/>
      <c r="C1100" s="10"/>
      <c r="D1100" s="10"/>
      <c r="E1100" s="10"/>
    </row>
    <row r="1101" ht="20.05" customHeight="1">
      <c r="A1101" t="str" s="8" cm="1">
        <f t="array" ref="A1101">"+919811317599"</f>
        <v>+919811317599</v>
      </c>
      <c r="B1101" s="9"/>
      <c r="C1101" s="10"/>
      <c r="D1101" s="10"/>
      <c r="E1101" s="10"/>
    </row>
    <row r="1102" ht="20.05" customHeight="1">
      <c r="A1102" t="str" s="8" cm="1">
        <f t="array" ref="A1102">"+919910123969"</f>
        <v>+919910123969</v>
      </c>
      <c r="B1102" s="9"/>
      <c r="C1102" s="10"/>
      <c r="D1102" s="10"/>
      <c r="E1102" s="10"/>
    </row>
    <row r="1103" ht="20.05" customHeight="1">
      <c r="A1103" t="str" s="8" cm="1">
        <f t="array" ref="A1103">"+919717243643"</f>
        <v>+919717243643</v>
      </c>
      <c r="B1103" s="9"/>
      <c r="C1103" s="10"/>
      <c r="D1103" s="10"/>
      <c r="E1103" s="10"/>
    </row>
    <row r="1104" ht="20.05" customHeight="1">
      <c r="A1104" t="str" s="8" cm="1">
        <f t="array" ref="A1104">"+919910709208"</f>
        <v>+919910709208</v>
      </c>
      <c r="B1104" s="9"/>
      <c r="C1104" s="10"/>
      <c r="D1104" s="10"/>
      <c r="E1104" s="10"/>
    </row>
    <row r="1105" ht="20.05" customHeight="1">
      <c r="A1105" t="str" s="8" cm="1">
        <f t="array" ref="A1105">"+919212585518"</f>
        <v>+919212585518</v>
      </c>
      <c r="B1105" s="9"/>
      <c r="C1105" s="10"/>
      <c r="D1105" s="10"/>
      <c r="E1105" s="10"/>
    </row>
    <row r="1106" ht="20.05" customHeight="1">
      <c r="A1106" t="str" s="8" cm="1">
        <f t="array" ref="A1106">"+919871376355"</f>
        <v>+919871376355</v>
      </c>
      <c r="B1106" s="9"/>
      <c r="C1106" s="10"/>
      <c r="D1106" s="10"/>
      <c r="E1106" s="10"/>
    </row>
    <row r="1107" ht="20.05" customHeight="1">
      <c r="A1107" t="str" s="8" cm="1">
        <f t="array" ref="A1107">"+919910436467"</f>
        <v>+919910436467</v>
      </c>
      <c r="B1107" s="9"/>
      <c r="C1107" s="10"/>
      <c r="D1107" s="10"/>
      <c r="E1107" s="10"/>
    </row>
    <row r="1108" ht="20.05" customHeight="1">
      <c r="A1108" t="str" s="8" cm="1">
        <f t="array" ref="A1108">"+919582216159"</f>
        <v>+919582216159</v>
      </c>
      <c r="B1108" s="9"/>
      <c r="C1108" s="10"/>
      <c r="D1108" s="10"/>
      <c r="E1108" s="10"/>
    </row>
    <row r="1109" ht="20.05" customHeight="1">
      <c r="A1109" t="str" s="8" cm="1">
        <f t="array" ref="A1109">"+919910016004"</f>
        <v>+919910016004</v>
      </c>
      <c r="B1109" s="9"/>
      <c r="C1109" s="10"/>
      <c r="D1109" s="10"/>
      <c r="E1109" s="10"/>
    </row>
    <row r="1110" ht="20.05" customHeight="1">
      <c r="A1110" t="str" s="8" cm="1">
        <f t="array" ref="A1110">"+919818266633"</f>
        <v>+919818266633</v>
      </c>
      <c r="B1110" s="9"/>
      <c r="C1110" s="10"/>
      <c r="D1110" s="10"/>
      <c r="E1110" s="10"/>
    </row>
    <row r="1111" ht="20.05" customHeight="1">
      <c r="A1111" t="str" s="8" cm="1">
        <f t="array" ref="A1111">"+919811283730"</f>
        <v>+919811283730</v>
      </c>
      <c r="B1111" s="9"/>
      <c r="C1111" s="10"/>
      <c r="D1111" s="10"/>
      <c r="E1111" s="10"/>
    </row>
    <row r="1112" ht="20.05" customHeight="1">
      <c r="A1112" t="str" s="8" cm="1">
        <f t="array" ref="A1112">"+919810255837"</f>
        <v>+919810255837</v>
      </c>
      <c r="B1112" s="9"/>
      <c r="C1112" s="10"/>
      <c r="D1112" s="10"/>
      <c r="E1112" s="10"/>
    </row>
    <row r="1113" ht="20.05" customHeight="1">
      <c r="A1113" t="str" s="8" cm="1">
        <f t="array" ref="A1113">"+919810203695"</f>
        <v>+919810203695</v>
      </c>
      <c r="B1113" s="9"/>
      <c r="C1113" s="10"/>
      <c r="D1113" s="10"/>
      <c r="E1113" s="10"/>
    </row>
    <row r="1114" ht="20.05" customHeight="1">
      <c r="A1114" t="str" s="8" cm="1">
        <f t="array" ref="A1114">"+919818088958"</f>
        <v>+919818088958</v>
      </c>
      <c r="B1114" s="9"/>
      <c r="C1114" s="10"/>
      <c r="D1114" s="10"/>
      <c r="E1114" s="10"/>
    </row>
    <row r="1115" ht="20.05" customHeight="1">
      <c r="A1115" t="str" s="8" cm="1">
        <f t="array" ref="A1115">"+919717494696"</f>
        <v>+919717494696</v>
      </c>
      <c r="B1115" s="9"/>
      <c r="C1115" s="10"/>
      <c r="D1115" s="10"/>
      <c r="E1115" s="10"/>
    </row>
    <row r="1116" ht="20.05" customHeight="1">
      <c r="A1116" t="str" s="8" cm="1">
        <f t="array" ref="A1116">"+919999425974"</f>
        <v>+919999425974</v>
      </c>
      <c r="B1116" s="9"/>
      <c r="C1116" s="10"/>
      <c r="D1116" s="10"/>
      <c r="E1116" s="10"/>
    </row>
    <row r="1117" ht="20.05" customHeight="1">
      <c r="A1117" t="str" s="8" cm="1">
        <f t="array" ref="A1117">"+919958636580"</f>
        <v>+919958636580</v>
      </c>
      <c r="B1117" s="9"/>
      <c r="C1117" s="10"/>
      <c r="D1117" s="10"/>
      <c r="E1117" s="10"/>
    </row>
    <row r="1118" ht="20.05" customHeight="1">
      <c r="A1118" t="str" s="8" cm="1">
        <f t="array" ref="A1118">"+919013217505"</f>
        <v>+919013217505</v>
      </c>
      <c r="B1118" s="9"/>
      <c r="C1118" s="10"/>
      <c r="D1118" s="10"/>
      <c r="E1118" s="10"/>
    </row>
    <row r="1119" ht="20.05" customHeight="1">
      <c r="A1119" t="str" s="8" cm="1">
        <f t="array" ref="A1119">"+919718694260"</f>
        <v>+919718694260</v>
      </c>
      <c r="B1119" s="9"/>
      <c r="C1119" s="10"/>
      <c r="D1119" s="10"/>
      <c r="E1119" s="10"/>
    </row>
    <row r="1120" ht="20.05" customHeight="1">
      <c r="A1120" t="str" s="8" cm="1">
        <f t="array" ref="A1120">"+919810694560"</f>
        <v>+919810694560</v>
      </c>
      <c r="B1120" s="9"/>
      <c r="C1120" s="10"/>
      <c r="D1120" s="10"/>
      <c r="E1120" s="10"/>
    </row>
    <row r="1121" ht="20.05" customHeight="1">
      <c r="A1121" t="str" s="8" cm="1">
        <f t="array" ref="A1121">"+918375011175"</f>
        <v>+918375011175</v>
      </c>
      <c r="B1121" s="9"/>
      <c r="C1121" s="10"/>
      <c r="D1121" s="10"/>
      <c r="E1121" s="10"/>
    </row>
    <row r="1122" ht="20.05" customHeight="1">
      <c r="A1122" t="str" s="8" cm="1">
        <f t="array" ref="A1122">"+919911413630"</f>
        <v>+919911413630</v>
      </c>
      <c r="B1122" s="9"/>
      <c r="C1122" s="10"/>
      <c r="D1122" s="10"/>
      <c r="E1122" s="10"/>
    </row>
    <row r="1123" ht="20.05" customHeight="1">
      <c r="A1123" t="str" s="8" cm="1">
        <f t="array" ref="A1123">"+919873268901"</f>
        <v>+919873268901</v>
      </c>
      <c r="B1123" s="9"/>
      <c r="C1123" s="10"/>
      <c r="D1123" s="10"/>
      <c r="E1123" s="10"/>
    </row>
    <row r="1124" ht="20.05" customHeight="1">
      <c r="A1124" t="str" s="8" cm="1">
        <f t="array" ref="A1124">"+919873122421"</f>
        <v>+919873122421</v>
      </c>
      <c r="B1124" s="9"/>
      <c r="C1124" s="10"/>
      <c r="D1124" s="10"/>
      <c r="E1124" s="10"/>
    </row>
    <row r="1125" ht="20.05" customHeight="1">
      <c r="A1125" t="str" s="8" cm="1">
        <f t="array" ref="A1125">"+919810075040"</f>
        <v>+919810075040</v>
      </c>
      <c r="B1125" s="9"/>
      <c r="C1125" s="10"/>
      <c r="D1125" s="10"/>
      <c r="E1125" s="10"/>
    </row>
    <row r="1126" ht="20.05" customHeight="1">
      <c r="A1126" t="str" s="8" cm="1">
        <f t="array" ref="A1126">"+919313653936"</f>
        <v>+919313653936</v>
      </c>
      <c r="B1126" s="9"/>
      <c r="C1126" s="10"/>
      <c r="D1126" s="10"/>
      <c r="E1126" s="10"/>
    </row>
    <row r="1127" ht="20.05" customHeight="1">
      <c r="A1127" t="str" s="8" cm="1">
        <f t="array" ref="A1127">"+919871429234"</f>
        <v>+919871429234</v>
      </c>
      <c r="B1127" s="9"/>
      <c r="C1127" s="10"/>
      <c r="D1127" s="10"/>
      <c r="E1127" s="10"/>
    </row>
    <row r="1128" ht="20.05" customHeight="1">
      <c r="A1128" t="str" s="8" cm="1">
        <f t="array" ref="A1128">"+919624024508"</f>
        <v>+919624024508</v>
      </c>
      <c r="B1128" s="9"/>
      <c r="C1128" s="10"/>
      <c r="D1128" s="10"/>
      <c r="E1128" s="10"/>
    </row>
    <row r="1129" ht="20.05" customHeight="1">
      <c r="A1129" t="str" s="8" cm="1">
        <f t="array" ref="A1129">"+919953300470"</f>
        <v>+919953300470</v>
      </c>
      <c r="B1129" s="9"/>
      <c r="C1129" s="10"/>
      <c r="D1129" s="10"/>
      <c r="E1129" s="10"/>
    </row>
    <row r="1130" ht="20.05" customHeight="1">
      <c r="A1130" t="str" s="8" cm="1">
        <f t="array" ref="A1130">"+919871779060"</f>
        <v>+919871779060</v>
      </c>
      <c r="B1130" s="9"/>
      <c r="C1130" s="10"/>
      <c r="D1130" s="10"/>
      <c r="E1130" s="10"/>
    </row>
    <row r="1131" ht="20.05" customHeight="1">
      <c r="A1131" t="str" s="8" cm="1">
        <f t="array" ref="A1131">"+919818448004"</f>
        <v>+919818448004</v>
      </c>
      <c r="B1131" s="9"/>
      <c r="C1131" s="10"/>
      <c r="D1131" s="10"/>
      <c r="E1131" s="10"/>
    </row>
    <row r="1132" ht="20.05" customHeight="1">
      <c r="A1132" t="str" s="8" cm="1">
        <f t="array" ref="A1132">"+919310015350"</f>
        <v>+919310015350</v>
      </c>
      <c r="B1132" s="9"/>
      <c r="C1132" s="10"/>
      <c r="D1132" s="10"/>
      <c r="E1132" s="10"/>
    </row>
    <row r="1133" ht="20.05" customHeight="1">
      <c r="A1133" t="str" s="8" cm="1">
        <f t="array" ref="A1133">"+919818065853"</f>
        <v>+919818065853</v>
      </c>
      <c r="B1133" s="9"/>
      <c r="C1133" s="10"/>
      <c r="D1133" s="10"/>
      <c r="E1133" s="10"/>
    </row>
    <row r="1134" ht="20.05" customHeight="1">
      <c r="A1134" t="str" s="8" cm="1">
        <f t="array" ref="A1134">"+919810116219"</f>
        <v>+919810116219</v>
      </c>
      <c r="B1134" s="9"/>
      <c r="C1134" s="10"/>
      <c r="D1134" s="10"/>
      <c r="E1134" s="10"/>
    </row>
    <row r="1135" ht="20.05" customHeight="1">
      <c r="A1135" t="str" s="8" cm="1">
        <f t="array" ref="A1135">"+919873089132"</f>
        <v>+919873089132</v>
      </c>
      <c r="B1135" s="9"/>
      <c r="C1135" s="10"/>
      <c r="D1135" s="10"/>
      <c r="E1135" s="10"/>
    </row>
    <row r="1136" ht="20.05" customHeight="1">
      <c r="A1136" t="str" s="8" cm="1">
        <f t="array" ref="A1136">"+919958219973"</f>
        <v>+919958219973</v>
      </c>
      <c r="B1136" s="9"/>
      <c r="C1136" s="10"/>
      <c r="D1136" s="10"/>
      <c r="E1136" s="10"/>
    </row>
    <row r="1137" ht="20.05" customHeight="1">
      <c r="A1137" t="str" s="8" cm="1">
        <f t="array" ref="A1137">"+919891972707"</f>
        <v>+919891972707</v>
      </c>
      <c r="B1137" s="9"/>
      <c r="C1137" s="10"/>
      <c r="D1137" s="10"/>
      <c r="E1137" s="10"/>
    </row>
    <row r="1138" ht="20.05" customHeight="1">
      <c r="A1138" t="str" s="8" cm="1">
        <f t="array" ref="A1138">"+919582010844"</f>
        <v>+919582010844</v>
      </c>
      <c r="B1138" s="9"/>
      <c r="C1138" s="10"/>
      <c r="D1138" s="10"/>
      <c r="E1138" s="10"/>
    </row>
    <row r="1139" ht="20.05" customHeight="1">
      <c r="A1139" t="str" s="8" cm="1">
        <f t="array" ref="A1139">"+919971002483"</f>
        <v>+919971002483</v>
      </c>
      <c r="B1139" s="9"/>
      <c r="C1139" s="10"/>
      <c r="D1139" s="10"/>
      <c r="E1139" s="10"/>
    </row>
    <row r="1140" ht="20.05" customHeight="1">
      <c r="A1140" t="str" s="8" cm="1">
        <f t="array" ref="A1140">"+919899035038"</f>
        <v>+919899035038</v>
      </c>
      <c r="B1140" s="9"/>
      <c r="C1140" s="10"/>
      <c r="D1140" s="10"/>
      <c r="E1140" s="10"/>
    </row>
    <row r="1141" ht="20.05" customHeight="1">
      <c r="A1141" t="str" s="8" cm="1">
        <f t="array" ref="A1141">"+919811992262"</f>
        <v>+919811992262</v>
      </c>
      <c r="B1141" s="9"/>
      <c r="C1141" s="10"/>
      <c r="D1141" s="10"/>
      <c r="E1141" s="10"/>
    </row>
    <row r="1142" ht="20.05" customHeight="1">
      <c r="A1142" t="str" s="8" cm="1">
        <f t="array" ref="A1142">"+919818795559"</f>
        <v>+919818795559</v>
      </c>
      <c r="B1142" s="9"/>
      <c r="C1142" s="10"/>
      <c r="D1142" s="10"/>
      <c r="E1142" s="10"/>
    </row>
    <row r="1143" ht="20.05" customHeight="1">
      <c r="A1143" t="str" s="8" cm="1">
        <f t="array" ref="A1143">"+919899299692"</f>
        <v>+919899299692</v>
      </c>
      <c r="B1143" s="9"/>
      <c r="C1143" s="10"/>
      <c r="D1143" s="10"/>
      <c r="E1143" s="10"/>
    </row>
    <row r="1144" ht="20.05" customHeight="1">
      <c r="A1144" t="str" s="8" cm="1">
        <f t="array" ref="A1144">"+919650758912"</f>
        <v>+919650758912</v>
      </c>
      <c r="B1144" s="9"/>
      <c r="C1144" s="10"/>
      <c r="D1144" s="10"/>
      <c r="E1144" s="10"/>
    </row>
    <row r="1145" ht="20.05" customHeight="1">
      <c r="A1145" t="str" s="8" cm="1">
        <f t="array" ref="A1145">"+919811211284"</f>
        <v>+919811211284</v>
      </c>
      <c r="B1145" s="9"/>
      <c r="C1145" s="10"/>
      <c r="D1145" s="10"/>
      <c r="E1145" s="10"/>
    </row>
    <row r="1146" ht="20.05" customHeight="1">
      <c r="A1146" t="str" s="8" cm="1">
        <f t="array" ref="A1146">"+919810287914"</f>
        <v>+919810287914</v>
      </c>
      <c r="B1146" s="9"/>
      <c r="C1146" s="10"/>
      <c r="D1146" s="10"/>
      <c r="E1146" s="10"/>
    </row>
    <row r="1147" ht="20.05" customHeight="1">
      <c r="A1147" t="str" s="8" cm="1">
        <f t="array" ref="A1147">"+919935171737"</f>
        <v>+919935171737</v>
      </c>
      <c r="B1147" s="9"/>
      <c r="C1147" s="10"/>
      <c r="D1147" s="10"/>
      <c r="E1147" s="10"/>
    </row>
    <row r="1148" ht="20.05" customHeight="1">
      <c r="A1148" t="str" s="8" cm="1">
        <f t="array" ref="A1148">"+919560511955"</f>
        <v>+919560511955</v>
      </c>
      <c r="B1148" s="9"/>
      <c r="C1148" s="10"/>
      <c r="D1148" s="10"/>
      <c r="E1148" s="10"/>
    </row>
    <row r="1149" ht="20.05" customHeight="1">
      <c r="A1149" t="str" s="8" cm="1">
        <f t="array" ref="A1149">"+919811083087"</f>
        <v>+919811083087</v>
      </c>
      <c r="B1149" s="9"/>
      <c r="C1149" s="10"/>
      <c r="D1149" s="10"/>
      <c r="E1149" s="10"/>
    </row>
    <row r="1150" ht="20.05" customHeight="1">
      <c r="A1150" t="str" s="8" cm="1">
        <f t="array" ref="A1150">"+919958811655"</f>
        <v>+919958811655</v>
      </c>
      <c r="B1150" s="9"/>
      <c r="C1150" s="10"/>
      <c r="D1150" s="10"/>
      <c r="E1150" s="10"/>
    </row>
    <row r="1151" ht="20.05" customHeight="1">
      <c r="A1151" t="str" s="8" cm="1">
        <f t="array" ref="A1151">"+918527378104"</f>
        <v>+918527378104</v>
      </c>
      <c r="B1151" s="9"/>
      <c r="C1151" s="10"/>
      <c r="D1151" s="10"/>
      <c r="E1151" s="10"/>
    </row>
    <row r="1152" ht="20.05" customHeight="1">
      <c r="A1152" t="str" s="8" cm="1">
        <f t="array" ref="A1152">"+919818581136"</f>
        <v>+919818581136</v>
      </c>
      <c r="B1152" s="9"/>
      <c r="C1152" s="10"/>
      <c r="D1152" s="10"/>
      <c r="E1152" s="10"/>
    </row>
    <row r="1153" ht="20.05" customHeight="1">
      <c r="A1153" t="str" s="8" cm="1">
        <f t="array" ref="A1153">"+919312248679"</f>
        <v>+919312248679</v>
      </c>
      <c r="B1153" s="9"/>
      <c r="C1153" s="10"/>
      <c r="D1153" s="10"/>
      <c r="E1153" s="10"/>
    </row>
    <row r="1154" ht="20.05" customHeight="1">
      <c r="A1154" t="str" s="8" cm="1">
        <f t="array" ref="A1154">"+919958003374"</f>
        <v>+919958003374</v>
      </c>
      <c r="B1154" s="9"/>
      <c r="C1154" s="10"/>
      <c r="D1154" s="10"/>
      <c r="E1154" s="10"/>
    </row>
    <row r="1155" ht="20.05" customHeight="1">
      <c r="A1155" t="str" s="8" cm="1">
        <f t="array" ref="A1155">"+919810361587"</f>
        <v>+919810361587</v>
      </c>
      <c r="B1155" s="9"/>
      <c r="C1155" s="10"/>
      <c r="D1155" s="10"/>
      <c r="E1155" s="10"/>
    </row>
    <row r="1156" ht="20.05" customHeight="1">
      <c r="A1156" t="str" s="8" cm="1">
        <f t="array" ref="A1156">"+919868925768"</f>
        <v>+919868925768</v>
      </c>
      <c r="B1156" s="9"/>
      <c r="C1156" s="10"/>
      <c r="D1156" s="10"/>
      <c r="E1156" s="10"/>
    </row>
    <row r="1157" ht="20.05" customHeight="1">
      <c r="A1157" t="str" s="8" cm="1">
        <f t="array" ref="A1157">"+919987635039"</f>
        <v>+919987635039</v>
      </c>
      <c r="B1157" s="9"/>
      <c r="C1157" s="10"/>
      <c r="D1157" s="10"/>
      <c r="E1157" s="10"/>
    </row>
    <row r="1158" ht="20.05" customHeight="1">
      <c r="A1158" t="str" s="8" cm="1">
        <f t="array" ref="A1158">"+919811609243"</f>
        <v>+919811609243</v>
      </c>
      <c r="B1158" s="9"/>
      <c r="C1158" s="10"/>
      <c r="D1158" s="10"/>
      <c r="E1158" s="10"/>
    </row>
    <row r="1159" ht="20.05" customHeight="1">
      <c r="A1159" t="str" s="8" cm="1">
        <f t="array" ref="A1159">"+919868226854"</f>
        <v>+919868226854</v>
      </c>
      <c r="B1159" s="9"/>
      <c r="C1159" s="10"/>
      <c r="D1159" s="10"/>
      <c r="E1159" s="10"/>
    </row>
    <row r="1160" ht="20.05" customHeight="1">
      <c r="A1160" t="str" s="8" cm="1">
        <f t="array" ref="A1160">"+919910223933"</f>
        <v>+919910223933</v>
      </c>
      <c r="B1160" s="9"/>
      <c r="C1160" s="10"/>
      <c r="D1160" s="10"/>
      <c r="E1160" s="10"/>
    </row>
    <row r="1161" ht="20.05" customHeight="1">
      <c r="A1161" t="str" s="8" cm="1">
        <f t="array" ref="A1161">"+919990210112"</f>
        <v>+919990210112</v>
      </c>
      <c r="B1161" s="9"/>
      <c r="C1161" s="10"/>
      <c r="D1161" s="10"/>
      <c r="E1161" s="10"/>
    </row>
    <row r="1162" ht="20.05" customHeight="1">
      <c r="A1162" t="str" s="8" cm="1">
        <f t="array" ref="A1162">"+919910733291"</f>
        <v>+919910733291</v>
      </c>
      <c r="B1162" s="9"/>
      <c r="C1162" s="10"/>
      <c r="D1162" s="10"/>
      <c r="E1162" s="10"/>
    </row>
    <row r="1163" ht="20.05" customHeight="1">
      <c r="A1163" t="str" s="8" cm="1">
        <f t="array" ref="A1163">"+919810555035"</f>
        <v>+919810555035</v>
      </c>
      <c r="B1163" s="9"/>
      <c r="C1163" s="10"/>
      <c r="D1163" s="10"/>
      <c r="E1163" s="10"/>
    </row>
    <row r="1164" ht="20.05" customHeight="1">
      <c r="A1164" t="str" s="8" cm="1">
        <f t="array" ref="A1164">"+919810247466"</f>
        <v>+919810247466</v>
      </c>
      <c r="B1164" s="9"/>
      <c r="C1164" s="10"/>
      <c r="D1164" s="10"/>
      <c r="E1164" s="10"/>
    </row>
    <row r="1165" ht="20.05" customHeight="1">
      <c r="A1165" t="str" s="8" cm="1">
        <f t="array" ref="A1165">"+918800302660"</f>
        <v>+918800302660</v>
      </c>
      <c r="B1165" s="9"/>
      <c r="C1165" s="10"/>
      <c r="D1165" s="10"/>
      <c r="E1165" s="10"/>
    </row>
    <row r="1166" ht="20.05" customHeight="1">
      <c r="A1166" t="str" s="8" cm="1">
        <f t="array" ref="A1166">"+919971114843"</f>
        <v>+919971114843</v>
      </c>
      <c r="B1166" s="9"/>
      <c r="C1166" s="10"/>
      <c r="D1166" s="10"/>
      <c r="E1166" s="10"/>
    </row>
    <row r="1167" ht="20.05" customHeight="1">
      <c r="A1167" t="str" s="8" cm="1">
        <f t="array" ref="A1167">"+919810334878"</f>
        <v>+919810334878</v>
      </c>
      <c r="B1167" s="9"/>
      <c r="C1167" s="10"/>
      <c r="D1167" s="10"/>
      <c r="E1167" s="10"/>
    </row>
    <row r="1168" ht="20.05" customHeight="1">
      <c r="A1168" t="str" s="8" cm="1">
        <f t="array" ref="A1168">"+919811298869"</f>
        <v>+919811298869</v>
      </c>
      <c r="B1168" s="9"/>
      <c r="C1168" s="10"/>
      <c r="D1168" s="10"/>
      <c r="E1168" s="10"/>
    </row>
    <row r="1169" ht="20.05" customHeight="1">
      <c r="A1169" t="str" s="8" cm="1">
        <f t="array" ref="A1169">"+919868137892"</f>
        <v>+919868137892</v>
      </c>
      <c r="B1169" s="9"/>
      <c r="C1169" s="10"/>
      <c r="D1169" s="10"/>
      <c r="E1169" s="10"/>
    </row>
    <row r="1170" ht="20.05" customHeight="1">
      <c r="A1170" t="str" s="8" cm="1">
        <f t="array" ref="A1170">"+919871441616"</f>
        <v>+919871441616</v>
      </c>
      <c r="B1170" s="9"/>
      <c r="C1170" s="10"/>
      <c r="D1170" s="10"/>
      <c r="E1170" s="10"/>
    </row>
    <row r="1171" ht="20.05" customHeight="1">
      <c r="A1171" t="str" s="8" cm="1">
        <f t="array" ref="A1171">"+919711195372"</f>
        <v>+919711195372</v>
      </c>
      <c r="B1171" s="9"/>
      <c r="C1171" s="10"/>
      <c r="D1171" s="10"/>
      <c r="E1171" s="10"/>
    </row>
    <row r="1172" ht="20.05" customHeight="1">
      <c r="A1172" t="str" s="8" cm="1">
        <f t="array" ref="A1172">"+919810741677"</f>
        <v>+919810741677</v>
      </c>
      <c r="B1172" s="9"/>
      <c r="C1172" s="10"/>
      <c r="D1172" s="10"/>
      <c r="E1172" s="10"/>
    </row>
    <row r="1173" ht="20.05" customHeight="1">
      <c r="A1173" t="str" s="8" cm="1">
        <f t="array" ref="A1173">"+919953986984"</f>
        <v>+919953986984</v>
      </c>
      <c r="B1173" s="9"/>
      <c r="C1173" s="10"/>
      <c r="D1173" s="10"/>
      <c r="E1173" s="10"/>
    </row>
    <row r="1174" ht="20.05" customHeight="1">
      <c r="A1174" t="str" s="8" cm="1">
        <f t="array" ref="A1174">"+919811906419"</f>
        <v>+919811906419</v>
      </c>
      <c r="B1174" s="9"/>
      <c r="C1174" s="10"/>
      <c r="D1174" s="10"/>
      <c r="E1174" s="10"/>
    </row>
    <row r="1175" ht="20.05" customHeight="1">
      <c r="A1175" t="str" s="8" cm="1">
        <f t="array" ref="A1175">"+919810135510"</f>
        <v>+919810135510</v>
      </c>
      <c r="B1175" s="9"/>
      <c r="C1175" s="10"/>
      <c r="D1175" s="10"/>
      <c r="E1175" s="10"/>
    </row>
    <row r="1176" ht="20.05" customHeight="1">
      <c r="A1176" t="str" s="8" cm="1">
        <f t="array" ref="A1176">"+919811408066"</f>
        <v>+919811408066</v>
      </c>
      <c r="B1176" s="9"/>
      <c r="C1176" s="10"/>
      <c r="D1176" s="10"/>
      <c r="E1176" s="10"/>
    </row>
    <row r="1177" ht="20.05" customHeight="1">
      <c r="A1177" t="str" s="8" cm="1">
        <f t="array" ref="A1177">"+919717226444"</f>
        <v>+919717226444</v>
      </c>
      <c r="B1177" s="9"/>
      <c r="C1177" s="10"/>
      <c r="D1177" s="10"/>
      <c r="E1177" s="10"/>
    </row>
    <row r="1178" ht="20.05" customHeight="1">
      <c r="A1178" t="str" s="8" cm="1">
        <f t="array" ref="A1178">"+919810135224"</f>
        <v>+919810135224</v>
      </c>
      <c r="B1178" s="9"/>
      <c r="C1178" s="10"/>
      <c r="D1178" s="10"/>
      <c r="E1178" s="10"/>
    </row>
    <row r="1179" ht="20.05" customHeight="1">
      <c r="A1179" t="str" s="8" cm="1">
        <f t="array" ref="A1179">"+919958400112"</f>
        <v>+919958400112</v>
      </c>
      <c r="B1179" s="9"/>
      <c r="C1179" s="10"/>
      <c r="D1179" s="10"/>
      <c r="E1179" s="10"/>
    </row>
    <row r="1180" ht="20.05" customHeight="1">
      <c r="A1180" t="str" s="8" cm="1">
        <f t="array" ref="A1180">"+919818577694"</f>
        <v>+919818577694</v>
      </c>
      <c r="B1180" s="9"/>
      <c r="C1180" s="10"/>
      <c r="D1180" s="10"/>
      <c r="E1180" s="10"/>
    </row>
    <row r="1181" ht="20.05" customHeight="1">
      <c r="A1181" t="str" s="8" cm="1">
        <f t="array" ref="A1181">"+919999211219"</f>
        <v>+919999211219</v>
      </c>
      <c r="B1181" s="9"/>
      <c r="C1181" s="10"/>
      <c r="D1181" s="10"/>
      <c r="E1181" s="10"/>
    </row>
    <row r="1182" ht="20.05" customHeight="1">
      <c r="A1182" t="str" s="8" cm="1">
        <f t="array" ref="A1182">"+919958403698"</f>
        <v>+919958403698</v>
      </c>
      <c r="B1182" s="9"/>
      <c r="C1182" s="10"/>
      <c r="D1182" s="10"/>
      <c r="E1182" s="10"/>
    </row>
    <row r="1183" ht="20.05" customHeight="1">
      <c r="A1183" t="str" s="8" cm="1">
        <f t="array" ref="A1183">"+919958220343"</f>
        <v>+919958220343</v>
      </c>
      <c r="B1183" s="9"/>
      <c r="C1183" s="10"/>
      <c r="D1183" s="10"/>
      <c r="E1183" s="10"/>
    </row>
    <row r="1184" ht="20.05" customHeight="1">
      <c r="A1184" t="str" s="8" cm="1">
        <f t="array" ref="A1184">"+918800773528"</f>
        <v>+918800773528</v>
      </c>
      <c r="B1184" s="9"/>
      <c r="C1184" s="10"/>
      <c r="D1184" s="10"/>
      <c r="E1184" s="10"/>
    </row>
    <row r="1185" ht="20.05" customHeight="1">
      <c r="A1185" t="str" s="8" cm="1">
        <f t="array" ref="A1185">"+919810075053"</f>
        <v>+919810075053</v>
      </c>
      <c r="B1185" s="9"/>
      <c r="C1185" s="10"/>
      <c r="D1185" s="10"/>
      <c r="E1185" s="10"/>
    </row>
    <row r="1186" ht="20.05" customHeight="1">
      <c r="A1186" t="str" s="8" cm="1">
        <f t="array" ref="A1186">"+919310607775"</f>
        <v>+919310607775</v>
      </c>
      <c r="B1186" s="9"/>
      <c r="C1186" s="10"/>
      <c r="D1186" s="10"/>
      <c r="E1186" s="10"/>
    </row>
    <row r="1187" ht="20.05" customHeight="1">
      <c r="A1187" t="str" s="8" cm="1">
        <f t="array" ref="A1187">"+919873650011"</f>
        <v>+919873650011</v>
      </c>
      <c r="B1187" s="9"/>
      <c r="C1187" s="10"/>
      <c r="D1187" s="10"/>
      <c r="E1187" s="10"/>
    </row>
    <row r="1188" ht="20.05" customHeight="1">
      <c r="A1188" t="str" s="8" cm="1">
        <f t="array" ref="A1188">"+919350130393"</f>
        <v>+919350130393</v>
      </c>
      <c r="B1188" s="9"/>
      <c r="C1188" s="10"/>
      <c r="D1188" s="10"/>
      <c r="E1188" s="10"/>
    </row>
    <row r="1189" ht="20.05" customHeight="1">
      <c r="A1189" t="str" s="8" cm="1">
        <f t="array" ref="A1189">"+919910633732"</f>
        <v>+919910633732</v>
      </c>
      <c r="B1189" s="9"/>
      <c r="C1189" s="10"/>
      <c r="D1189" s="10"/>
      <c r="E1189" s="10"/>
    </row>
    <row r="1190" ht="20.05" customHeight="1">
      <c r="A1190" t="str" s="8" cm="1">
        <f t="array" ref="A1190">"+919810160675"</f>
        <v>+919810160675</v>
      </c>
      <c r="B1190" s="9"/>
      <c r="C1190" s="10"/>
      <c r="D1190" s="10"/>
      <c r="E1190" s="10"/>
    </row>
    <row r="1191" ht="20.05" customHeight="1">
      <c r="A1191" t="str" s="8" cm="1">
        <f t="array" ref="A1191">"+919811310544"</f>
        <v>+919811310544</v>
      </c>
      <c r="B1191" s="9"/>
      <c r="C1191" s="10"/>
      <c r="D1191" s="10"/>
      <c r="E1191" s="10"/>
    </row>
    <row r="1192" ht="20.05" customHeight="1">
      <c r="A1192" t="str" s="8" cm="1">
        <f t="array" ref="A1192">"+919868180793"</f>
        <v>+919868180793</v>
      </c>
      <c r="B1192" s="9"/>
      <c r="C1192" s="10"/>
      <c r="D1192" s="10"/>
      <c r="E1192" s="10"/>
    </row>
    <row r="1193" ht="20.05" customHeight="1">
      <c r="A1193" t="str" s="8" cm="1">
        <f t="array" ref="A1193">"+919116077063"</f>
        <v>+919116077063</v>
      </c>
      <c r="B1193" s="9"/>
      <c r="C1193" s="10"/>
      <c r="D1193" s="10"/>
      <c r="E1193" s="10"/>
    </row>
    <row r="1194" ht="20.05" customHeight="1">
      <c r="A1194" t="str" s="8" cm="1">
        <f t="array" ref="A1194">"+919818228987"</f>
        <v>+919818228987</v>
      </c>
      <c r="B1194" s="9"/>
      <c r="C1194" s="10"/>
      <c r="D1194" s="10"/>
      <c r="E1194" s="10"/>
    </row>
    <row r="1195" ht="20.05" customHeight="1">
      <c r="A1195" t="str" s="8" cm="1">
        <f t="array" ref="A1195">"+919810113802"</f>
        <v>+919810113802</v>
      </c>
      <c r="B1195" s="9"/>
      <c r="C1195" s="10"/>
      <c r="D1195" s="10"/>
      <c r="E1195" s="10"/>
    </row>
    <row r="1196" ht="20.05" customHeight="1">
      <c r="A1196" t="str" s="8" cm="1">
        <f t="array" ref="A1196">"+919868220639"</f>
        <v>+919868220639</v>
      </c>
      <c r="B1196" s="9"/>
      <c r="C1196" s="10"/>
      <c r="D1196" s="10"/>
      <c r="E1196" s="10"/>
    </row>
    <row r="1197" ht="20.05" customHeight="1">
      <c r="A1197" t="str" s="8" cm="1">
        <f t="array" ref="A1197">"+919811117855"</f>
        <v>+919811117855</v>
      </c>
      <c r="B1197" s="9"/>
      <c r="C1197" s="10"/>
      <c r="D1197" s="10"/>
      <c r="E1197" s="10"/>
    </row>
    <row r="1198" ht="20.05" customHeight="1">
      <c r="A1198" t="str" s="8" cm="1">
        <f t="array" ref="A1198">"+919311179333"</f>
        <v>+919311179333</v>
      </c>
      <c r="B1198" s="9"/>
      <c r="C1198" s="10"/>
      <c r="D1198" s="10"/>
      <c r="E1198" s="10"/>
    </row>
    <row r="1199" ht="20.05" customHeight="1">
      <c r="A1199" t="str" s="8" cm="1">
        <f t="array" ref="A1199">"+919811034790"</f>
        <v>+919811034790</v>
      </c>
      <c r="B1199" s="9"/>
      <c r="C1199" s="10"/>
      <c r="D1199" s="10"/>
      <c r="E1199" s="10"/>
    </row>
    <row r="1200" ht="20.05" customHeight="1">
      <c r="A1200" t="str" s="8" cm="1">
        <f t="array" ref="A1200">"+919718226221"</f>
        <v>+919718226221</v>
      </c>
      <c r="B1200" s="9"/>
      <c r="C1200" s="10"/>
      <c r="D1200" s="10"/>
      <c r="E1200" s="10"/>
    </row>
    <row r="1201" ht="20.05" customHeight="1">
      <c r="A1201" t="str" s="8" cm="1">
        <f t="array" ref="A1201">"+918285022777"</f>
        <v>+918285022777</v>
      </c>
      <c r="B1201" s="9"/>
      <c r="C1201" s="10"/>
      <c r="D1201" s="10"/>
      <c r="E1201" s="10"/>
    </row>
    <row r="1202" ht="20.05" customHeight="1">
      <c r="A1202" t="str" s="8" cm="1">
        <f t="array" ref="A1202">"+919899405502"</f>
        <v>+919899405502</v>
      </c>
      <c r="B1202" s="9"/>
      <c r="C1202" s="10"/>
      <c r="D1202" s="10"/>
      <c r="E1202" s="10"/>
    </row>
    <row r="1203" ht="20.05" customHeight="1">
      <c r="A1203" t="str" s="8" cm="1">
        <f t="array" ref="A1203">"+919958994117"</f>
        <v>+919958994117</v>
      </c>
      <c r="B1203" s="9"/>
      <c r="C1203" s="10"/>
      <c r="D1203" s="10"/>
      <c r="E1203" s="10"/>
    </row>
    <row r="1204" ht="20.05" customHeight="1">
      <c r="A1204" t="str" s="8" cm="1">
        <f t="array" ref="A1204">"+919990999044"</f>
        <v>+919990999044</v>
      </c>
      <c r="B1204" s="9"/>
      <c r="C1204" s="10"/>
      <c r="D1204" s="10"/>
      <c r="E1204" s="10"/>
    </row>
    <row r="1205" ht="20.05" customHeight="1">
      <c r="A1205" t="str" s="8" cm="1">
        <f t="array" ref="A1205">"+919891437989"</f>
        <v>+919891437989</v>
      </c>
      <c r="B1205" s="9"/>
      <c r="C1205" s="10"/>
      <c r="D1205" s="10"/>
      <c r="E1205" s="10"/>
    </row>
    <row r="1206" ht="20.05" customHeight="1">
      <c r="A1206" t="str" s="8" cm="1">
        <f t="array" ref="A1206">"+919205195318"</f>
        <v>+919205195318</v>
      </c>
      <c r="B1206" s="9"/>
      <c r="C1206" s="10"/>
      <c r="D1206" s="10"/>
      <c r="E1206" s="10"/>
    </row>
    <row r="1207" ht="20.05" customHeight="1">
      <c r="A1207" t="str" s="8" cm="1">
        <f t="array" ref="A1207">"+919818000496"</f>
        <v>+919818000496</v>
      </c>
      <c r="B1207" s="9"/>
      <c r="C1207" s="10"/>
      <c r="D1207" s="10"/>
      <c r="E1207" s="10"/>
    </row>
    <row r="1208" ht="20.05" customHeight="1">
      <c r="A1208" t="str" s="8" cm="1">
        <f t="array" ref="A1208">"+919716012212"</f>
        <v>+919716012212</v>
      </c>
      <c r="B1208" s="9"/>
      <c r="C1208" s="10"/>
      <c r="D1208" s="10"/>
      <c r="E1208" s="10"/>
    </row>
    <row r="1209" ht="20.05" customHeight="1">
      <c r="A1209" t="str" s="8" cm="1">
        <f t="array" ref="A1209">"+918130800788"</f>
        <v>+918130800788</v>
      </c>
      <c r="B1209" s="9"/>
      <c r="C1209" s="10"/>
      <c r="D1209" s="10"/>
      <c r="E1209" s="10"/>
    </row>
    <row r="1210" ht="20.05" customHeight="1">
      <c r="A1210" t="str" s="8" cm="1">
        <f t="array" ref="A1210">"+919810290151"</f>
        <v>+919810290151</v>
      </c>
      <c r="B1210" s="9"/>
      <c r="C1210" s="10"/>
      <c r="D1210" s="10"/>
      <c r="E1210" s="10"/>
    </row>
    <row r="1211" ht="20.05" customHeight="1">
      <c r="A1211" t="str" s="8" cm="1">
        <f t="array" ref="A1211">"+919811014490"</f>
        <v>+919811014490</v>
      </c>
      <c r="B1211" s="9"/>
      <c r="C1211" s="10"/>
      <c r="D1211" s="10"/>
      <c r="E1211" s="10"/>
    </row>
    <row r="1212" ht="20.05" customHeight="1">
      <c r="A1212" t="str" s="8" cm="1">
        <f t="array" ref="A1212">"+919818435038"</f>
        <v>+919818435038</v>
      </c>
      <c r="B1212" s="9"/>
      <c r="C1212" s="10"/>
      <c r="D1212" s="10"/>
      <c r="E1212" s="10"/>
    </row>
    <row r="1213" ht="20.05" customHeight="1">
      <c r="A1213" t="str" s="8" cm="1">
        <f t="array" ref="A1213">"+919212051466"</f>
        <v>+919212051466</v>
      </c>
      <c r="B1213" s="9"/>
      <c r="C1213" s="10"/>
      <c r="D1213" s="10"/>
      <c r="E1213" s="10"/>
    </row>
    <row r="1214" ht="20.05" customHeight="1">
      <c r="A1214" t="str" s="8" cm="1">
        <f t="array" ref="A1214">"+919810295805"</f>
        <v>+919810295805</v>
      </c>
      <c r="B1214" s="9"/>
      <c r="C1214" s="10"/>
      <c r="D1214" s="10"/>
      <c r="E1214" s="10"/>
    </row>
    <row r="1215" ht="20.05" customHeight="1">
      <c r="A1215" t="str" s="8" cm="1">
        <f t="array" ref="A1215">"+919871799759"</f>
        <v>+919871799759</v>
      </c>
      <c r="B1215" s="9"/>
      <c r="C1215" s="10"/>
      <c r="D1215" s="10"/>
      <c r="E1215" s="10"/>
    </row>
    <row r="1216" ht="20.05" customHeight="1">
      <c r="A1216" t="str" s="8" cm="1">
        <f t="array" ref="A1216">"+918800365695"</f>
        <v>+918800365695</v>
      </c>
      <c r="B1216" s="9"/>
      <c r="C1216" s="10"/>
      <c r="D1216" s="10"/>
      <c r="E1216" s="10"/>
    </row>
    <row r="1217" ht="20.05" customHeight="1">
      <c r="A1217" t="str" s="8" cm="1">
        <f t="array" ref="A1217">"+919891195001"</f>
        <v>+919891195001</v>
      </c>
      <c r="B1217" s="9"/>
      <c r="C1217" s="10"/>
      <c r="D1217" s="10"/>
      <c r="E1217" s="10"/>
    </row>
    <row r="1218" ht="20.05" customHeight="1">
      <c r="A1218" t="str" s="8" cm="1">
        <f t="array" ref="A1218">"+919910617400"</f>
        <v>+919910617400</v>
      </c>
      <c r="B1218" s="9"/>
      <c r="C1218" s="10"/>
      <c r="D1218" s="10"/>
      <c r="E1218" s="10"/>
    </row>
    <row r="1219" ht="20.05" customHeight="1">
      <c r="A1219" t="str" s="8" cm="1">
        <f t="array" ref="A1219">"+919958344552"</f>
        <v>+919958344552</v>
      </c>
      <c r="B1219" s="9"/>
      <c r="C1219" s="10"/>
      <c r="D1219" s="10"/>
      <c r="E1219" s="10"/>
    </row>
    <row r="1220" ht="20.05" customHeight="1">
      <c r="A1220" t="str" s="8" cm="1">
        <f t="array" ref="A1220">"+919891741462"</f>
        <v>+919891741462</v>
      </c>
      <c r="B1220" s="9"/>
      <c r="C1220" s="10"/>
      <c r="D1220" s="10"/>
      <c r="E1220" s="10"/>
    </row>
    <row r="1221" ht="20.05" customHeight="1">
      <c r="A1221" t="str" s="8" cm="1">
        <f t="array" ref="A1221">"+919811621202"</f>
        <v>+919811621202</v>
      </c>
      <c r="B1221" s="9"/>
      <c r="C1221" s="10"/>
      <c r="D1221" s="10"/>
      <c r="E1221" s="10"/>
    </row>
    <row r="1222" ht="20.05" customHeight="1">
      <c r="A1222" t="str" s="8" cm="1">
        <f t="array" ref="A1222">"+919829005050"</f>
        <v>+919829005050</v>
      </c>
      <c r="B1222" s="9"/>
      <c r="C1222" s="10"/>
      <c r="D1222" s="10"/>
      <c r="E1222" s="10"/>
    </row>
    <row r="1223" ht="20.05" customHeight="1">
      <c r="A1223" t="str" s="8" cm="1">
        <f t="array" ref="A1223">"+919560195890"</f>
        <v>+919560195890</v>
      </c>
      <c r="B1223" s="9"/>
      <c r="C1223" s="10"/>
      <c r="D1223" s="10"/>
      <c r="E1223" s="10"/>
    </row>
    <row r="1224" ht="20.05" customHeight="1">
      <c r="A1224" t="str" s="8" cm="1">
        <f t="array" ref="A1224">"+919013333919"</f>
        <v>+919013333919</v>
      </c>
      <c r="B1224" s="9"/>
      <c r="C1224" s="10"/>
      <c r="D1224" s="10"/>
      <c r="E1224" s="10"/>
    </row>
    <row r="1225" ht="20.05" customHeight="1">
      <c r="A1225" t="str" s="8" cm="1">
        <f t="array" ref="A1225">"+919899478650"</f>
        <v>+919899478650</v>
      </c>
      <c r="B1225" s="9"/>
      <c r="C1225" s="10"/>
      <c r="D1225" s="10"/>
      <c r="E1225" s="10"/>
    </row>
    <row r="1226" ht="20.05" customHeight="1">
      <c r="A1226" t="str" s="8" cm="1">
        <f t="array" ref="A1226">"+919818836747"</f>
        <v>+919818836747</v>
      </c>
      <c r="B1226" s="9"/>
      <c r="C1226" s="10"/>
      <c r="D1226" s="10"/>
      <c r="E1226" s="10"/>
    </row>
    <row r="1227" ht="20.05" customHeight="1">
      <c r="A1227" t="str" s="8" cm="1">
        <f t="array" ref="A1227">"+919899629678"</f>
        <v>+919899629678</v>
      </c>
      <c r="B1227" s="9"/>
      <c r="C1227" s="10"/>
      <c r="D1227" s="10"/>
      <c r="E1227" s="10"/>
    </row>
    <row r="1228" ht="20.05" customHeight="1">
      <c r="A1228" t="str" s="8" cm="1">
        <f t="array" ref="A1228">"+919810555132"</f>
        <v>+919810555132</v>
      </c>
      <c r="B1228" s="9"/>
      <c r="C1228" s="10"/>
      <c r="D1228" s="10"/>
      <c r="E1228" s="10"/>
    </row>
    <row r="1229" ht="20.05" customHeight="1">
      <c r="A1229" t="str" s="8" cm="1">
        <f t="array" ref="A1229">"+919868214878"</f>
        <v>+919868214878</v>
      </c>
      <c r="B1229" s="9"/>
      <c r="C1229" s="10"/>
      <c r="D1229" s="10"/>
      <c r="E1229" s="10"/>
    </row>
    <row r="1230" ht="20.05" customHeight="1">
      <c r="A1230" t="str" s="8" cm="1">
        <f t="array" ref="A1230">"+919910695623"</f>
        <v>+919910695623</v>
      </c>
      <c r="B1230" s="9"/>
      <c r="C1230" s="10"/>
      <c r="D1230" s="10"/>
      <c r="E1230" s="10"/>
    </row>
    <row r="1231" ht="20.05" customHeight="1">
      <c r="A1231" t="str" s="8" cm="1">
        <f t="array" ref="A1231">"+919810809362"</f>
        <v>+919810809362</v>
      </c>
      <c r="B1231" s="9"/>
      <c r="C1231" s="10"/>
      <c r="D1231" s="10"/>
      <c r="E1231" s="10"/>
    </row>
    <row r="1232" ht="20.05" customHeight="1">
      <c r="A1232" t="str" s="8" cm="1">
        <f t="array" ref="A1232">"+919891191920"</f>
        <v>+919891191920</v>
      </c>
      <c r="B1232" s="9"/>
      <c r="C1232" s="10"/>
      <c r="D1232" s="10"/>
      <c r="E1232" s="10"/>
    </row>
    <row r="1233" ht="20.05" customHeight="1">
      <c r="A1233" t="str" s="8" cm="1">
        <f t="array" ref="A1233">"+919999769002"</f>
        <v>+919999769002</v>
      </c>
      <c r="B1233" s="9"/>
      <c r="C1233" s="10"/>
      <c r="D1233" s="10"/>
      <c r="E1233" s="10"/>
    </row>
    <row r="1234" ht="20.05" customHeight="1">
      <c r="A1234" t="str" s="8" cm="1">
        <f t="array" ref="A1234">"+919810593482"</f>
        <v>+919810593482</v>
      </c>
      <c r="B1234" s="9"/>
      <c r="C1234" s="10"/>
      <c r="D1234" s="10"/>
      <c r="E1234" s="10"/>
    </row>
    <row r="1235" ht="20.05" customHeight="1">
      <c r="A1235" t="str" s="8" cm="1">
        <f t="array" ref="A1235">"+919910492463"</f>
        <v>+919910492463</v>
      </c>
      <c r="B1235" s="9"/>
      <c r="C1235" s="10"/>
      <c r="D1235" s="10"/>
      <c r="E1235" s="10"/>
    </row>
    <row r="1236" ht="20.05" customHeight="1">
      <c r="A1236" t="str" s="8" cm="1">
        <f t="array" ref="A1236">"+918287773509"</f>
        <v>+918287773509</v>
      </c>
      <c r="B1236" s="9"/>
      <c r="C1236" s="10"/>
      <c r="D1236" s="10"/>
      <c r="E1236" s="10"/>
    </row>
    <row r="1237" ht="20.05" customHeight="1">
      <c r="A1237" t="str" s="8" cm="1">
        <f t="array" ref="A1237">"+919810866470"</f>
        <v>+919810866470</v>
      </c>
      <c r="B1237" s="9"/>
      <c r="C1237" s="10"/>
      <c r="D1237" s="10"/>
      <c r="E1237" s="10"/>
    </row>
    <row r="1238" ht="20.05" customHeight="1">
      <c r="A1238" t="str" s="8" cm="1">
        <f t="array" ref="A1238">"+919810854183"</f>
        <v>+919810854183</v>
      </c>
      <c r="B1238" s="9"/>
      <c r="C1238" s="10"/>
      <c r="D1238" s="10"/>
      <c r="E1238" s="10"/>
    </row>
    <row r="1239" ht="20.05" customHeight="1">
      <c r="A1239" t="str" s="8" cm="1">
        <f t="array" ref="A1239">"+919899826662"</f>
        <v>+919899826662</v>
      </c>
      <c r="B1239" s="9"/>
      <c r="C1239" s="10"/>
      <c r="D1239" s="10"/>
      <c r="E1239" s="10"/>
    </row>
    <row r="1240" ht="20.05" customHeight="1">
      <c r="A1240" t="str" s="8" cm="1">
        <f t="array" ref="A1240">"+918527148087"</f>
        <v>+918527148087</v>
      </c>
      <c r="B1240" s="9"/>
      <c r="C1240" s="10"/>
      <c r="D1240" s="10"/>
      <c r="E1240" s="10"/>
    </row>
    <row r="1241" ht="20.05" customHeight="1">
      <c r="A1241" t="str" s="8" cm="1">
        <f t="array" ref="A1241">"+918527390539"</f>
        <v>+918527390539</v>
      </c>
      <c r="B1241" s="9"/>
      <c r="C1241" s="10"/>
      <c r="D1241" s="10"/>
      <c r="E1241" s="10"/>
    </row>
    <row r="1242" ht="20.05" customHeight="1">
      <c r="A1242" t="str" s="8" cm="1">
        <f t="array" ref="A1242">"+919899221197"</f>
        <v>+919899221197</v>
      </c>
      <c r="B1242" s="9"/>
      <c r="C1242" s="10"/>
      <c r="D1242" s="10"/>
      <c r="E1242" s="10"/>
    </row>
    <row r="1243" ht="20.05" customHeight="1">
      <c r="A1243" t="str" s="8" cm="1">
        <f t="array" ref="A1243">"+919899626045"</f>
        <v>+919899626045</v>
      </c>
      <c r="B1243" s="9"/>
      <c r="C1243" s="10"/>
      <c r="D1243" s="10"/>
      <c r="E1243" s="10"/>
    </row>
    <row r="1244" ht="20.05" customHeight="1">
      <c r="A1244" t="str" s="8" cm="1">
        <f t="array" ref="A1244">"+919815140329"</f>
        <v>+919815140329</v>
      </c>
      <c r="B1244" s="9"/>
      <c r="C1244" s="10"/>
      <c r="D1244" s="10"/>
      <c r="E1244" s="10"/>
    </row>
    <row r="1245" ht="20.05" customHeight="1">
      <c r="A1245" t="str" s="8" cm="1">
        <f t="array" ref="A1245">"+919971133076"</f>
        <v>+919971133076</v>
      </c>
      <c r="B1245" s="9"/>
      <c r="C1245" s="10"/>
      <c r="D1245" s="10"/>
      <c r="E1245" s="10"/>
    </row>
    <row r="1246" ht="20.05" customHeight="1">
      <c r="A1246" t="str" s="8" cm="1">
        <f t="array" ref="A1246">"+919654787816"</f>
        <v>+919654787816</v>
      </c>
      <c r="B1246" s="9"/>
      <c r="C1246" s="10"/>
      <c r="D1246" s="10"/>
      <c r="E1246" s="10"/>
    </row>
    <row r="1247" ht="20.05" customHeight="1">
      <c r="A1247" t="str" s="8" cm="1">
        <f t="array" ref="A1247">"+919213108300"</f>
        <v>+919213108300</v>
      </c>
      <c r="B1247" s="9"/>
      <c r="C1247" s="10"/>
      <c r="D1247" s="10"/>
      <c r="E1247" s="10"/>
    </row>
    <row r="1248" ht="20.05" customHeight="1">
      <c r="A1248" t="str" s="8" cm="1">
        <f t="array" ref="A1248">"+919811322428"</f>
        <v>+919811322428</v>
      </c>
      <c r="B1248" s="9"/>
      <c r="C1248" s="10"/>
      <c r="D1248" s="10"/>
      <c r="E1248" s="10"/>
    </row>
    <row r="1249" ht="20.05" customHeight="1">
      <c r="A1249" t="str" s="8" cm="1">
        <f t="array" ref="A1249">"+919811193398"</f>
        <v>+919811193398</v>
      </c>
      <c r="B1249" s="9"/>
      <c r="C1249" s="10"/>
      <c r="D1249" s="10"/>
      <c r="E1249" s="10"/>
    </row>
    <row r="1250" ht="20.05" customHeight="1">
      <c r="A1250" t="str" s="8" cm="1">
        <f t="array" ref="A1250">"+918527394420"</f>
        <v>+918527394420</v>
      </c>
      <c r="B1250" s="9"/>
      <c r="C1250" s="10"/>
      <c r="D1250" s="10"/>
      <c r="E1250" s="10"/>
    </row>
    <row r="1251" ht="20.05" customHeight="1">
      <c r="A1251" t="str" s="8" cm="1">
        <f t="array" ref="A1251">"+919718395666"</f>
        <v>+919718395666</v>
      </c>
      <c r="B1251" s="9"/>
      <c r="C1251" s="10"/>
      <c r="D1251" s="10"/>
      <c r="E1251" s="10"/>
    </row>
    <row r="1252" ht="20.05" customHeight="1">
      <c r="A1252" t="str" s="8" cm="1">
        <f t="array" ref="A1252">"+919811344491"</f>
        <v>+919811344491</v>
      </c>
      <c r="B1252" s="9"/>
      <c r="C1252" s="10"/>
      <c r="D1252" s="10"/>
      <c r="E1252" s="10"/>
    </row>
    <row r="1253" ht="20.05" customHeight="1">
      <c r="A1253" t="str" s="8" cm="1">
        <f t="array" ref="A1253">"+919560668573"</f>
        <v>+919560668573</v>
      </c>
      <c r="B1253" s="9"/>
      <c r="C1253" s="10"/>
      <c r="D1253" s="10"/>
      <c r="E1253" s="10"/>
    </row>
    <row r="1254" ht="20.05" customHeight="1">
      <c r="A1254" t="str" s="8" cm="1">
        <f t="array" ref="A1254">"+919555120375"</f>
        <v>+919555120375</v>
      </c>
      <c r="B1254" s="9"/>
      <c r="C1254" s="10"/>
      <c r="D1254" s="10"/>
      <c r="E1254" s="10"/>
    </row>
    <row r="1255" ht="20.05" customHeight="1">
      <c r="A1255" t="str" s="8" cm="1">
        <f t="array" ref="A1255">"+919350980403"</f>
        <v>+919350980403</v>
      </c>
      <c r="B1255" s="9"/>
      <c r="C1255" s="10"/>
      <c r="D1255" s="10"/>
      <c r="E1255" s="10"/>
    </row>
    <row r="1256" ht="20.05" customHeight="1">
      <c r="A1256" t="str" s="8" cm="1">
        <f t="array" ref="A1256">"+919811213354"</f>
        <v>+919811213354</v>
      </c>
      <c r="B1256" s="9"/>
      <c r="C1256" s="10"/>
      <c r="D1256" s="10"/>
      <c r="E1256" s="10"/>
    </row>
    <row r="1257" ht="20.05" customHeight="1">
      <c r="A1257" t="str" s="8" cm="1">
        <f t="array" ref="A1257">"+919310214150"</f>
        <v>+919310214150</v>
      </c>
      <c r="B1257" s="9"/>
      <c r="C1257" s="10"/>
      <c r="D1257" s="10"/>
      <c r="E1257" s="10"/>
    </row>
    <row r="1258" ht="20.05" customHeight="1">
      <c r="A1258" t="str" s="8" cm="1">
        <f t="array" ref="A1258">"+919818019315"</f>
        <v>+919818019315</v>
      </c>
      <c r="B1258" s="9"/>
      <c r="C1258" s="10"/>
      <c r="D1258" s="10"/>
      <c r="E1258" s="10"/>
    </row>
    <row r="1259" ht="20.05" customHeight="1">
      <c r="A1259" t="str" s="8" cm="1">
        <f t="array" ref="A1259">"+918826298661"</f>
        <v>+918826298661</v>
      </c>
      <c r="B1259" s="9"/>
      <c r="C1259" s="10"/>
      <c r="D1259" s="10"/>
      <c r="E1259" s="10"/>
    </row>
    <row r="1260" ht="20.05" customHeight="1">
      <c r="A1260" t="str" s="8" cm="1">
        <f t="array" ref="A1260">"+918527886801"</f>
        <v>+918527886801</v>
      </c>
      <c r="B1260" s="9"/>
      <c r="C1260" s="10"/>
      <c r="D1260" s="10"/>
      <c r="E1260" s="10"/>
    </row>
    <row r="1261" ht="20.05" customHeight="1">
      <c r="A1261" t="str" s="8" cm="1">
        <f t="array" ref="A1261">"+919999169752"</f>
        <v>+919999169752</v>
      </c>
      <c r="B1261" s="9"/>
      <c r="C1261" s="10"/>
      <c r="D1261" s="10"/>
      <c r="E1261" s="10"/>
    </row>
    <row r="1262" ht="20.05" customHeight="1">
      <c r="A1262" t="str" s="8" cm="1">
        <f t="array" ref="A1262">"+919810226535"</f>
        <v>+919810226535</v>
      </c>
      <c r="B1262" s="9"/>
      <c r="C1262" s="10"/>
      <c r="D1262" s="10"/>
      <c r="E1262" s="10"/>
    </row>
    <row r="1263" ht="20.05" customHeight="1">
      <c r="A1263" t="str" s="8" cm="1">
        <f t="array" ref="A1263">"+918860635628"</f>
        <v>+918860635628</v>
      </c>
      <c r="B1263" s="9"/>
      <c r="C1263" s="10"/>
      <c r="D1263" s="10"/>
      <c r="E1263" s="10"/>
    </row>
    <row r="1264" ht="20.05" customHeight="1">
      <c r="A1264" t="str" s="8" cm="1">
        <f t="array" ref="A1264">"+919968801633"</f>
        <v>+919968801633</v>
      </c>
      <c r="B1264" s="9"/>
      <c r="C1264" s="10"/>
      <c r="D1264" s="10"/>
      <c r="E1264" s="10"/>
    </row>
    <row r="1265" ht="20.05" customHeight="1">
      <c r="A1265" t="str" s="8" cm="1">
        <f t="array" ref="A1265">"+919650193399"</f>
        <v>+919650193399</v>
      </c>
      <c r="B1265" s="9"/>
      <c r="C1265" s="10"/>
      <c r="D1265" s="10"/>
      <c r="E1265" s="10"/>
    </row>
    <row r="1266" ht="20.05" customHeight="1">
      <c r="A1266" t="str" s="8" cm="1">
        <f t="array" ref="A1266">"+919868111127"</f>
        <v>+919868111127</v>
      </c>
      <c r="B1266" s="9"/>
      <c r="C1266" s="10"/>
      <c r="D1266" s="10"/>
      <c r="E1266" s="10"/>
    </row>
    <row r="1267" ht="20.05" customHeight="1">
      <c r="A1267" t="str" s="8" cm="1">
        <f t="array" ref="A1267">"+919811111695"</f>
        <v>+919811111695</v>
      </c>
      <c r="B1267" s="9"/>
      <c r="C1267" s="10"/>
      <c r="D1267" s="10"/>
      <c r="E1267" s="10"/>
    </row>
    <row r="1268" ht="20.05" customHeight="1">
      <c r="A1268" t="str" s="8" cm="1">
        <f t="array" ref="A1268">"+919953548167"</f>
        <v>+919953548167</v>
      </c>
      <c r="B1268" s="9"/>
      <c r="C1268" s="10"/>
      <c r="D1268" s="10"/>
      <c r="E1268" s="10"/>
    </row>
    <row r="1269" ht="20.05" customHeight="1">
      <c r="A1269" t="str" s="8" cm="1">
        <f t="array" ref="A1269">"+919871775909"</f>
        <v>+919871775909</v>
      </c>
      <c r="B1269" s="9"/>
      <c r="C1269" s="10"/>
      <c r="D1269" s="10"/>
      <c r="E1269" s="10"/>
    </row>
    <row r="1270" ht="20.05" customHeight="1">
      <c r="A1270" t="str" s="8" cm="1">
        <f t="array" ref="A1270">"+919871216208"</f>
        <v>+919871216208</v>
      </c>
      <c r="B1270" s="9"/>
      <c r="C1270" s="10"/>
      <c r="D1270" s="10"/>
      <c r="E1270" s="10"/>
    </row>
    <row r="1271" ht="20.05" customHeight="1">
      <c r="A1271" t="str" s="8" cm="1">
        <f t="array" ref="A1271">"+919810069275"</f>
        <v>+919810069275</v>
      </c>
      <c r="B1271" s="9"/>
      <c r="C1271" s="10"/>
      <c r="D1271" s="10"/>
      <c r="E1271" s="10"/>
    </row>
    <row r="1272" ht="20.05" customHeight="1">
      <c r="A1272" t="str" s="8" cm="1">
        <f t="array" ref="A1272">"+918860260244"</f>
        <v>+918860260244</v>
      </c>
      <c r="B1272" s="9"/>
      <c r="C1272" s="10"/>
      <c r="D1272" s="10"/>
      <c r="E1272" s="10"/>
    </row>
    <row r="1273" ht="20.05" customHeight="1">
      <c r="A1273" t="str" s="8" cm="1">
        <f t="array" ref="A1273">"+919818313400"</f>
        <v>+919818313400</v>
      </c>
      <c r="B1273" s="9"/>
      <c r="C1273" s="10"/>
      <c r="D1273" s="10"/>
      <c r="E1273" s="10"/>
    </row>
    <row r="1274" ht="20.05" customHeight="1">
      <c r="A1274" t="str" s="8" cm="1">
        <f t="array" ref="A1274">"+919560711538"</f>
        <v>+919560711538</v>
      </c>
      <c r="B1274" s="9"/>
      <c r="C1274" s="10"/>
      <c r="D1274" s="10"/>
      <c r="E1274" s="10"/>
    </row>
    <row r="1275" ht="20.05" customHeight="1">
      <c r="A1275" t="str" s="8" cm="1">
        <f t="array" ref="A1275">"+918860339003"</f>
        <v>+918860339003</v>
      </c>
      <c r="B1275" s="9"/>
      <c r="C1275" s="10"/>
      <c r="D1275" s="10"/>
      <c r="E1275" s="10"/>
    </row>
    <row r="1276" ht="20.05" customHeight="1">
      <c r="A1276" t="str" s="8" cm="1">
        <f t="array" ref="A1276">"+918860608068"</f>
        <v>+918860608068</v>
      </c>
      <c r="B1276" s="9"/>
      <c r="C1276" s="10"/>
      <c r="D1276" s="10"/>
      <c r="E1276" s="10"/>
    </row>
    <row r="1277" ht="20.05" customHeight="1">
      <c r="A1277" t="str" s="8" cm="1">
        <f t="array" ref="A1277">"+919958300806"</f>
        <v>+919958300806</v>
      </c>
      <c r="B1277" s="9"/>
      <c r="C1277" s="10"/>
      <c r="D1277" s="10"/>
      <c r="E1277" s="10"/>
    </row>
    <row r="1278" ht="20.05" customHeight="1">
      <c r="A1278" t="str" s="8" cm="1">
        <f t="array" ref="A1278">"+919873250062"</f>
        <v>+919873250062</v>
      </c>
      <c r="B1278" s="9"/>
      <c r="C1278" s="10"/>
      <c r="D1278" s="10"/>
      <c r="E1278" s="10"/>
    </row>
    <row r="1279" ht="20.05" customHeight="1">
      <c r="A1279" t="str" s="8" cm="1">
        <f t="array" ref="A1279">"+919818100269"</f>
        <v>+919818100269</v>
      </c>
      <c r="B1279" s="9"/>
      <c r="C1279" s="10"/>
      <c r="D1279" s="10"/>
      <c r="E1279" s="10"/>
    </row>
    <row r="1280" ht="20.05" customHeight="1">
      <c r="A1280" t="str" s="8" cm="1">
        <f t="array" ref="A1280">"+919810915527"</f>
        <v>+919810915527</v>
      </c>
      <c r="B1280" s="9"/>
      <c r="C1280" s="10"/>
      <c r="D1280" s="10"/>
      <c r="E1280" s="10"/>
    </row>
    <row r="1281" ht="20.05" customHeight="1">
      <c r="A1281" t="str" s="8" cm="1">
        <f t="array" ref="A1281">"+919811369148"</f>
        <v>+919811369148</v>
      </c>
      <c r="B1281" s="9"/>
      <c r="C1281" s="10"/>
      <c r="D1281" s="10"/>
      <c r="E1281" s="10"/>
    </row>
    <row r="1282" ht="20.05" customHeight="1">
      <c r="A1282" t="str" s="8" cm="1">
        <f t="array" ref="A1282">"+919818210334"</f>
        <v>+919818210334</v>
      </c>
      <c r="B1282" s="9"/>
      <c r="C1282" s="10"/>
      <c r="D1282" s="10"/>
      <c r="E1282" s="10"/>
    </row>
    <row r="1283" ht="20.05" customHeight="1">
      <c r="A1283" t="str" s="8" cm="1">
        <f t="array" ref="A1283">"+917042416326"</f>
        <v>+917042416326</v>
      </c>
      <c r="B1283" s="9"/>
      <c r="C1283" s="10"/>
      <c r="D1283" s="10"/>
      <c r="E1283" s="10"/>
    </row>
    <row r="1284" ht="20.05" customHeight="1">
      <c r="A1284" t="str" s="8" cm="1">
        <f t="array" ref="A1284">"+919871597597"</f>
        <v>+919871597597</v>
      </c>
      <c r="B1284" s="9"/>
      <c r="C1284" s="10"/>
      <c r="D1284" s="10"/>
      <c r="E1284" s="10"/>
    </row>
    <row r="1285" ht="20.05" customHeight="1">
      <c r="A1285" t="str" s="8" cm="1">
        <f t="array" ref="A1285">"+919015609333"</f>
        <v>+919015609333</v>
      </c>
      <c r="B1285" s="9"/>
      <c r="C1285" s="10"/>
      <c r="D1285" s="10"/>
      <c r="E1285" s="10"/>
    </row>
    <row r="1286" ht="20.05" customHeight="1">
      <c r="A1286" t="str" s="8" cm="1">
        <f t="array" ref="A1286">"+919811074604"</f>
        <v>+919811074604</v>
      </c>
      <c r="B1286" s="9"/>
      <c r="C1286" s="10"/>
      <c r="D1286" s="10"/>
      <c r="E1286" s="10"/>
    </row>
    <row r="1287" ht="20.05" customHeight="1">
      <c r="A1287" t="str" s="8" cm="1">
        <f t="array" ref="A1287">"+919990817369"</f>
        <v>+919990817369</v>
      </c>
      <c r="B1287" s="9"/>
      <c r="C1287" s="10"/>
      <c r="D1287" s="10"/>
      <c r="E1287" s="10"/>
    </row>
    <row r="1288" ht="20.05" customHeight="1">
      <c r="A1288" t="str" s="8" cm="1">
        <f t="array" ref="A1288">"+919999106919"</f>
        <v>+919999106919</v>
      </c>
      <c r="B1288" s="9"/>
      <c r="C1288" s="10"/>
      <c r="D1288" s="10"/>
      <c r="E1288" s="10"/>
    </row>
    <row r="1289" ht="20.05" customHeight="1">
      <c r="A1289" t="str" s="8" cm="1">
        <f t="array" ref="A1289">"+919810345113"</f>
        <v>+919810345113</v>
      </c>
      <c r="B1289" s="9"/>
      <c r="C1289" s="10"/>
      <c r="D1289" s="10"/>
      <c r="E1289" s="10"/>
    </row>
    <row r="1290" ht="20.05" customHeight="1">
      <c r="A1290" t="str" s="8" cm="1">
        <f t="array" ref="A1290">"+919818561798"</f>
        <v>+919818561798</v>
      </c>
      <c r="B1290" s="9"/>
      <c r="C1290" s="10"/>
      <c r="D1290" s="10"/>
      <c r="E1290" s="10"/>
    </row>
    <row r="1291" ht="20.05" customHeight="1">
      <c r="A1291" t="str" s="8" cm="1">
        <f t="array" ref="A1291">"+919899459774"</f>
        <v>+919899459774</v>
      </c>
      <c r="B1291" s="9"/>
      <c r="C1291" s="10"/>
      <c r="D1291" s="10"/>
      <c r="E1291" s="10"/>
    </row>
    <row r="1292" ht="20.05" customHeight="1">
      <c r="A1292" t="str" s="8" cm="1">
        <f t="array" ref="A1292">"+919212121231"</f>
        <v>+919212121231</v>
      </c>
      <c r="B1292" s="9"/>
      <c r="C1292" s="10"/>
      <c r="D1292" s="10"/>
      <c r="E1292" s="10"/>
    </row>
    <row r="1293" ht="20.05" customHeight="1">
      <c r="A1293" t="str" s="8" cm="1">
        <f t="array" ref="A1293">"+919039467484"</f>
        <v>+919039467484</v>
      </c>
      <c r="B1293" s="9"/>
      <c r="C1293" s="10"/>
      <c r="D1293" s="10"/>
      <c r="E1293" s="10"/>
    </row>
    <row r="1294" ht="20.05" customHeight="1">
      <c r="A1294" t="str" s="8" cm="1">
        <f t="array" ref="A1294">"+919711777152"</f>
        <v>+919711777152</v>
      </c>
      <c r="B1294" s="9"/>
      <c r="C1294" s="10"/>
      <c r="D1294" s="10"/>
      <c r="E1294" s="10"/>
    </row>
    <row r="1295" ht="20.05" customHeight="1">
      <c r="A1295" t="str" s="8" cm="1">
        <f t="array" ref="A1295">"+919891728808"</f>
        <v>+919891728808</v>
      </c>
      <c r="B1295" s="9"/>
      <c r="C1295" s="10"/>
      <c r="D1295" s="10"/>
      <c r="E1295" s="10"/>
    </row>
    <row r="1296" ht="20.05" customHeight="1">
      <c r="A1296" t="str" s="8" cm="1">
        <f t="array" ref="A1296">"+919873371890"</f>
        <v>+919873371890</v>
      </c>
      <c r="B1296" s="9"/>
      <c r="C1296" s="10"/>
      <c r="D1296" s="10"/>
      <c r="E1296" s="10"/>
    </row>
    <row r="1297" ht="20.05" customHeight="1">
      <c r="A1297" t="str" s="8" cm="1">
        <f t="array" ref="A1297">"+919711006385"</f>
        <v>+919711006385</v>
      </c>
      <c r="B1297" s="9"/>
      <c r="C1297" s="10"/>
      <c r="D1297" s="10"/>
      <c r="E1297" s="10"/>
    </row>
    <row r="1298" ht="20.05" customHeight="1">
      <c r="A1298" t="str" s="8" cm="1">
        <f t="array" ref="A1298">"+919312208279"</f>
        <v>+919312208279</v>
      </c>
      <c r="B1298" s="9"/>
      <c r="C1298" s="10"/>
      <c r="D1298" s="10"/>
      <c r="E1298" s="10"/>
    </row>
    <row r="1299" ht="20.05" customHeight="1">
      <c r="A1299" t="str" s="8" cm="1">
        <f t="array" ref="A1299">"+919818641111"</f>
        <v>+919818641111</v>
      </c>
      <c r="B1299" s="9"/>
      <c r="C1299" s="10"/>
      <c r="D1299" s="10"/>
      <c r="E1299" s="10"/>
    </row>
    <row r="1300" ht="20.05" customHeight="1">
      <c r="A1300" t="str" s="8" cm="1">
        <f t="array" ref="A1300">"+919811163626"</f>
        <v>+919811163626</v>
      </c>
      <c r="B1300" s="9"/>
      <c r="C1300" s="10"/>
      <c r="D1300" s="10"/>
      <c r="E1300" s="10"/>
    </row>
    <row r="1301" ht="20.05" customHeight="1">
      <c r="A1301" t="str" s="8" cm="1">
        <f t="array" ref="A1301">"+919821242456"</f>
        <v>+919821242456</v>
      </c>
      <c r="B1301" s="9"/>
      <c r="C1301" s="10"/>
      <c r="D1301" s="10"/>
      <c r="E1301" s="10"/>
    </row>
    <row r="1302" ht="20.05" customHeight="1">
      <c r="A1302" t="str" s="8" cm="1">
        <f t="array" ref="A1302">"+919810274632"</f>
        <v>+919810274632</v>
      </c>
      <c r="B1302" s="9"/>
      <c r="C1302" s="10"/>
      <c r="D1302" s="10"/>
      <c r="E1302" s="10"/>
    </row>
    <row r="1303" ht="20.05" customHeight="1">
      <c r="A1303" t="str" s="8" cm="1">
        <f t="array" ref="A1303">"+919810146617"</f>
        <v>+919810146617</v>
      </c>
      <c r="B1303" s="9"/>
      <c r="C1303" s="10"/>
      <c r="D1303" s="10"/>
      <c r="E1303" s="10"/>
    </row>
    <row r="1304" ht="20.05" customHeight="1">
      <c r="A1304" t="str" s="8" cm="1">
        <f t="array" ref="A1304">"+919711115483"</f>
        <v>+919711115483</v>
      </c>
      <c r="B1304" s="9"/>
      <c r="C1304" s="10"/>
      <c r="D1304" s="10"/>
      <c r="E1304" s="10"/>
    </row>
    <row r="1305" ht="20.05" customHeight="1">
      <c r="A1305" t="str" s="8" cm="1">
        <f t="array" ref="A1305">"+918800116642"</f>
        <v>+918800116642</v>
      </c>
      <c r="B1305" s="9"/>
      <c r="C1305" s="10"/>
      <c r="D1305" s="10"/>
      <c r="E1305" s="10"/>
    </row>
    <row r="1306" ht="20.05" customHeight="1">
      <c r="A1306" t="str" s="8" cm="1">
        <f t="array" ref="A1306">"+919873713435"</f>
        <v>+919873713435</v>
      </c>
      <c r="B1306" s="9"/>
      <c r="C1306" s="10"/>
      <c r="D1306" s="10"/>
      <c r="E1306" s="10"/>
    </row>
    <row r="1307" ht="20.05" customHeight="1">
      <c r="A1307" t="str" s="8" cm="1">
        <f t="array" ref="A1307">"+919891226855"</f>
        <v>+919891226855</v>
      </c>
      <c r="B1307" s="9"/>
      <c r="C1307" s="10"/>
      <c r="D1307" s="10"/>
      <c r="E1307" s="10"/>
    </row>
    <row r="1308" ht="20.05" customHeight="1">
      <c r="A1308" t="str" s="8" cm="1">
        <f t="array" ref="A1308">"+919999665584"</f>
        <v>+919999665584</v>
      </c>
      <c r="B1308" s="9"/>
      <c r="C1308" s="10"/>
      <c r="D1308" s="10"/>
      <c r="E1308" s="10"/>
    </row>
    <row r="1309" ht="20.05" customHeight="1">
      <c r="A1309" t="str" s="8" cm="1">
        <f t="array" ref="A1309">"+919911162352"</f>
        <v>+919911162352</v>
      </c>
      <c r="B1309" s="9"/>
      <c r="C1309" s="10"/>
      <c r="D1309" s="10"/>
      <c r="E1309" s="10"/>
    </row>
    <row r="1310" ht="20.05" customHeight="1">
      <c r="A1310" t="str" s="8" cm="1">
        <f t="array" ref="A1310">"+919868124876"</f>
        <v>+919868124876</v>
      </c>
      <c r="B1310" s="9"/>
      <c r="C1310" s="10"/>
      <c r="D1310" s="10"/>
      <c r="E1310" s="10"/>
    </row>
    <row r="1311" ht="20.05" customHeight="1">
      <c r="A1311" t="str" s="8" cm="1">
        <f t="array" ref="A1311">"+919810344290"</f>
        <v>+919810344290</v>
      </c>
      <c r="B1311" s="9"/>
      <c r="C1311" s="10"/>
      <c r="D1311" s="10"/>
      <c r="E1311" s="10"/>
    </row>
    <row r="1312" ht="20.05" customHeight="1">
      <c r="A1312" t="str" s="8" cm="1">
        <f t="array" ref="A1312">"+919810345777"</f>
        <v>+919810345777</v>
      </c>
      <c r="B1312" s="9"/>
      <c r="C1312" s="10"/>
      <c r="D1312" s="10"/>
      <c r="E1312" s="10"/>
    </row>
    <row r="1313" ht="20.05" customHeight="1">
      <c r="A1313" t="str" s="8" cm="1">
        <f t="array" ref="A1313">"+919818157369"</f>
        <v>+919818157369</v>
      </c>
      <c r="B1313" s="9"/>
      <c r="C1313" s="10"/>
      <c r="D1313" s="10"/>
      <c r="E1313" s="10"/>
    </row>
    <row r="1314" ht="20.05" customHeight="1">
      <c r="A1314" t="str" s="8" cm="1">
        <f t="array" ref="A1314">"+919871181797"</f>
        <v>+919871181797</v>
      </c>
      <c r="B1314" s="9"/>
      <c r="C1314" s="10"/>
      <c r="D1314" s="10"/>
      <c r="E1314" s="10"/>
    </row>
    <row r="1315" ht="20.05" customHeight="1">
      <c r="A1315" t="str" s="8" cm="1">
        <f t="array" ref="A1315">"+919899990261"</f>
        <v>+919899990261</v>
      </c>
      <c r="B1315" s="9"/>
      <c r="C1315" s="10"/>
      <c r="D1315" s="10"/>
      <c r="E1315" s="10"/>
    </row>
    <row r="1316" ht="20.05" customHeight="1">
      <c r="A1316" t="str" s="8" cm="1">
        <f t="array" ref="A1316">"+919412059668"</f>
        <v>+919412059668</v>
      </c>
      <c r="B1316" s="9"/>
      <c r="C1316" s="10"/>
      <c r="D1316" s="10"/>
      <c r="E1316" s="10"/>
    </row>
    <row r="1317" ht="20.05" customHeight="1">
      <c r="A1317" t="str" s="8" cm="1">
        <f t="array" ref="A1317">"+919818988399"</f>
        <v>+919818988399</v>
      </c>
      <c r="B1317" s="9"/>
      <c r="C1317" s="10"/>
      <c r="D1317" s="10"/>
      <c r="E1317" s="10"/>
    </row>
    <row r="1318" ht="20.05" customHeight="1">
      <c r="A1318" t="str" s="8" cm="1">
        <f t="array" ref="A1318">"+919810126652"</f>
        <v>+919810126652</v>
      </c>
      <c r="B1318" s="9"/>
      <c r="C1318" s="10"/>
      <c r="D1318" s="10"/>
      <c r="E1318" s="10"/>
    </row>
    <row r="1319" ht="20.05" customHeight="1">
      <c r="A1319" t="str" s="8" cm="1">
        <f t="array" ref="A1319">"+919899383372"</f>
        <v>+919899383372</v>
      </c>
      <c r="B1319" s="9"/>
      <c r="C1319" s="10"/>
      <c r="D1319" s="10"/>
      <c r="E1319" s="10"/>
    </row>
    <row r="1320" ht="20.05" customHeight="1">
      <c r="A1320" t="str" s="8" cm="1">
        <f t="array" ref="A1320">"+919650992754"</f>
        <v>+919650992754</v>
      </c>
      <c r="B1320" s="9"/>
      <c r="C1320" s="10"/>
      <c r="D1320" s="10"/>
      <c r="E1320" s="10"/>
    </row>
    <row r="1321" ht="20.05" customHeight="1">
      <c r="A1321" t="str" s="8" cm="1">
        <f t="array" ref="A1321">"+919891836081"</f>
        <v>+919891836081</v>
      </c>
      <c r="B1321" s="9"/>
      <c r="C1321" s="10"/>
      <c r="D1321" s="10"/>
      <c r="E1321" s="10"/>
    </row>
    <row r="1322" ht="20.05" customHeight="1">
      <c r="A1322" t="str" s="8" cm="1">
        <f t="array" ref="A1322">"+918287799774"</f>
        <v>+918287799774</v>
      </c>
      <c r="B1322" s="9"/>
      <c r="C1322" s="10"/>
      <c r="D1322" s="10"/>
      <c r="E1322" s="10"/>
    </row>
    <row r="1323" ht="20.05" customHeight="1">
      <c r="A1323" t="str" s="8" cm="1">
        <f t="array" ref="A1323">"+919910899624"</f>
        <v>+919910899624</v>
      </c>
      <c r="B1323" s="9"/>
      <c r="C1323" s="10"/>
      <c r="D1323" s="10"/>
      <c r="E1323" s="10"/>
    </row>
    <row r="1324" ht="20.05" customHeight="1">
      <c r="A1324" t="str" s="8" cm="1">
        <f t="array" ref="A1324">"+919350307891"</f>
        <v>+919350307891</v>
      </c>
      <c r="B1324" s="9"/>
      <c r="C1324" s="10"/>
      <c r="D1324" s="10"/>
      <c r="E1324" s="10"/>
    </row>
    <row r="1325" ht="20.05" customHeight="1">
      <c r="A1325" t="str" s="8" cm="1">
        <f t="array" ref="A1325">"+919313372410"</f>
        <v>+919313372410</v>
      </c>
      <c r="B1325" s="9"/>
      <c r="C1325" s="10"/>
      <c r="D1325" s="10"/>
      <c r="E1325" s="10"/>
    </row>
    <row r="1326" ht="20.05" customHeight="1">
      <c r="A1326" t="str" s="8" cm="1">
        <f t="array" ref="A1326">"+919958213704"</f>
        <v>+919958213704</v>
      </c>
      <c r="B1326" s="9"/>
      <c r="C1326" s="10"/>
      <c r="D1326" s="10"/>
      <c r="E1326" s="10"/>
    </row>
    <row r="1327" ht="20.05" customHeight="1">
      <c r="A1327" t="str" s="8" cm="1">
        <f t="array" ref="A1327">"+919999970030"</f>
        <v>+919999970030</v>
      </c>
      <c r="B1327" s="9"/>
      <c r="C1327" s="10"/>
      <c r="D1327" s="10"/>
      <c r="E1327" s="10"/>
    </row>
    <row r="1328" ht="20.05" customHeight="1">
      <c r="A1328" t="str" s="8" cm="1">
        <f t="array" ref="A1328">"+919910033593"</f>
        <v>+919910033593</v>
      </c>
      <c r="B1328" s="9"/>
      <c r="C1328" s="10"/>
      <c r="D1328" s="10"/>
      <c r="E1328" s="10"/>
    </row>
    <row r="1329" ht="20.05" customHeight="1">
      <c r="A1329" t="str" s="8" cm="1">
        <f t="array" ref="A1329">"+919350857417"</f>
        <v>+919350857417</v>
      </c>
      <c r="B1329" s="9"/>
      <c r="C1329" s="10"/>
      <c r="D1329" s="10"/>
      <c r="E1329" s="10"/>
    </row>
    <row r="1330" ht="20.05" customHeight="1">
      <c r="A1330" t="str" s="8" cm="1">
        <f t="array" ref="A1330">"+919811775523"</f>
        <v>+919811775523</v>
      </c>
      <c r="B1330" s="9"/>
      <c r="C1330" s="10"/>
      <c r="D1330" s="10"/>
      <c r="E1330" s="10"/>
    </row>
    <row r="1331" ht="20.05" customHeight="1">
      <c r="A1331" t="str" s="8" cm="1">
        <f t="array" ref="A1331">"+919650923297"</f>
        <v>+919650923297</v>
      </c>
      <c r="B1331" s="9"/>
      <c r="C1331" s="10"/>
      <c r="D1331" s="10"/>
      <c r="E1331" s="10"/>
    </row>
    <row r="1332" ht="20.05" customHeight="1">
      <c r="A1332" t="str" s="8" cm="1">
        <f t="array" ref="A1332">"+919818232378"</f>
        <v>+919818232378</v>
      </c>
      <c r="B1332" s="9"/>
      <c r="C1332" s="10"/>
      <c r="D1332" s="10"/>
      <c r="E1332" s="10"/>
    </row>
    <row r="1333" ht="20.05" customHeight="1">
      <c r="A1333" t="str" s="8" cm="1">
        <f t="array" ref="A1333">"+918800402686"</f>
        <v>+918800402686</v>
      </c>
      <c r="B1333" s="9"/>
      <c r="C1333" s="10"/>
      <c r="D1333" s="10"/>
      <c r="E1333" s="10"/>
    </row>
    <row r="1334" ht="20.05" customHeight="1">
      <c r="A1334" t="str" s="8" cm="1">
        <f t="array" ref="A1334">"+919891805956"</f>
        <v>+919891805956</v>
      </c>
      <c r="B1334" s="9"/>
      <c r="C1334" s="10"/>
      <c r="D1334" s="10"/>
      <c r="E1334" s="10"/>
    </row>
    <row r="1335" ht="20.05" customHeight="1">
      <c r="A1335" t="str" s="8" cm="1">
        <f t="array" ref="A1335">"+919818684528"</f>
        <v>+919818684528</v>
      </c>
      <c r="B1335" s="9"/>
      <c r="C1335" s="10"/>
      <c r="D1335" s="10"/>
      <c r="E1335" s="10"/>
    </row>
    <row r="1336" ht="20.05" customHeight="1">
      <c r="A1336" t="str" s="8" cm="1">
        <f t="array" ref="A1336">"+919868100856"</f>
        <v>+919868100856</v>
      </c>
      <c r="B1336" s="9"/>
      <c r="C1336" s="10"/>
      <c r="D1336" s="10"/>
      <c r="E1336" s="10"/>
    </row>
    <row r="1337" ht="20.05" customHeight="1">
      <c r="A1337" t="str" s="8" cm="1">
        <f t="array" ref="A1337">"+919818666617"</f>
        <v>+919818666617</v>
      </c>
      <c r="B1337" s="9"/>
      <c r="C1337" s="10"/>
      <c r="D1337" s="10"/>
      <c r="E1337" s="10"/>
    </row>
    <row r="1338" ht="20.05" customHeight="1">
      <c r="A1338" t="str" s="8" cm="1">
        <f t="array" ref="A1338">"+919313822534"</f>
        <v>+919313822534</v>
      </c>
      <c r="B1338" s="9"/>
      <c r="C1338" s="10"/>
      <c r="D1338" s="10"/>
      <c r="E1338" s="10"/>
    </row>
    <row r="1339" ht="20.05" customHeight="1">
      <c r="A1339" t="str" s="8" cm="1">
        <f t="array" ref="A1339">"+919312405707"</f>
        <v>+919312405707</v>
      </c>
      <c r="B1339" s="9"/>
      <c r="C1339" s="10"/>
      <c r="D1339" s="10"/>
      <c r="E1339" s="10"/>
    </row>
    <row r="1340" ht="20.05" customHeight="1">
      <c r="A1340" t="str" s="8" cm="1">
        <f t="array" ref="A1340">"+919415204841"</f>
        <v>+919415204841</v>
      </c>
      <c r="B1340" s="9"/>
      <c r="C1340" s="10"/>
      <c r="D1340" s="10"/>
      <c r="E1340" s="10"/>
    </row>
    <row r="1341" ht="20.05" customHeight="1">
      <c r="A1341" t="str" s="8" cm="1">
        <f t="array" ref="A1341">"+918527860033"</f>
        <v>+918527860033</v>
      </c>
      <c r="B1341" s="9"/>
      <c r="C1341" s="10"/>
      <c r="D1341" s="10"/>
      <c r="E1341" s="10"/>
    </row>
    <row r="1342" ht="20.05" customHeight="1">
      <c r="A1342" t="str" s="8" cm="1">
        <f t="array" ref="A1342">"+918447050538"</f>
        <v>+918447050538</v>
      </c>
      <c r="B1342" s="9"/>
      <c r="C1342" s="10"/>
      <c r="D1342" s="10"/>
      <c r="E1342" s="10"/>
    </row>
    <row r="1343" ht="20.05" customHeight="1">
      <c r="A1343" t="str" s="8" cm="1">
        <f t="array" ref="A1343">"+919844226590"</f>
        <v>+919844226590</v>
      </c>
      <c r="B1343" s="9"/>
      <c r="C1343" s="10"/>
      <c r="D1343" s="10"/>
      <c r="E1343" s="10"/>
    </row>
    <row r="1344" ht="20.05" customHeight="1">
      <c r="A1344" t="str" s="8" cm="1">
        <f t="array" ref="A1344">"+919811167913"</f>
        <v>+919811167913</v>
      </c>
      <c r="B1344" s="9"/>
      <c r="C1344" s="10"/>
      <c r="D1344" s="10"/>
      <c r="E1344" s="10"/>
    </row>
    <row r="1345" ht="20.05" customHeight="1">
      <c r="A1345" t="str" s="8" cm="1">
        <f t="array" ref="A1345">"+919899696120"</f>
        <v>+919899696120</v>
      </c>
      <c r="B1345" s="9"/>
      <c r="C1345" s="10"/>
      <c r="D1345" s="10"/>
      <c r="E1345" s="10"/>
    </row>
    <row r="1346" ht="20.05" customHeight="1">
      <c r="A1346" t="str" s="8" cm="1">
        <f t="array" ref="A1346">"+918285070008"</f>
        <v>+918285070008</v>
      </c>
      <c r="B1346" s="9"/>
      <c r="C1346" s="10"/>
      <c r="D1346" s="10"/>
      <c r="E1346" s="10"/>
    </row>
    <row r="1347" ht="20.05" customHeight="1">
      <c r="A1347" t="str" s="8" cm="1">
        <f t="array" ref="A1347">"+919953878009"</f>
        <v>+919953878009</v>
      </c>
      <c r="B1347" s="9"/>
      <c r="C1347" s="10"/>
      <c r="D1347" s="10"/>
      <c r="E1347" s="10"/>
    </row>
    <row r="1348" ht="20.05" customHeight="1">
      <c r="A1348" t="str" s="8" cm="1">
        <f t="array" ref="A1348">"+919811160442"</f>
        <v>+919811160442</v>
      </c>
      <c r="B1348" s="9"/>
      <c r="C1348" s="10"/>
      <c r="D1348" s="10"/>
      <c r="E1348" s="10"/>
    </row>
    <row r="1349" ht="20.05" customHeight="1">
      <c r="A1349" t="str" s="8" cm="1">
        <f t="array" ref="A1349">"+919958766827"</f>
        <v>+919958766827</v>
      </c>
      <c r="B1349" s="9"/>
      <c r="C1349" s="10"/>
      <c r="D1349" s="10"/>
      <c r="E1349" s="10"/>
    </row>
    <row r="1350" ht="20.05" customHeight="1">
      <c r="A1350" t="str" s="8" cm="1">
        <f t="array" ref="A1350">"+919910907647"</f>
        <v>+919910907647</v>
      </c>
      <c r="B1350" s="9"/>
      <c r="C1350" s="10"/>
      <c r="D1350" s="10"/>
      <c r="E1350" s="10"/>
    </row>
    <row r="1351" ht="20.05" customHeight="1">
      <c r="A1351" t="str" s="8" cm="1">
        <f t="array" ref="A1351">"+919650256619"</f>
        <v>+919650256619</v>
      </c>
      <c r="B1351" s="9"/>
      <c r="C1351" s="10"/>
      <c r="D1351" s="10"/>
      <c r="E1351" s="10"/>
    </row>
    <row r="1352" ht="20.05" customHeight="1">
      <c r="A1352" t="str" s="8" cm="1">
        <f t="array" ref="A1352">"+919999027642"</f>
        <v>+919999027642</v>
      </c>
      <c r="B1352" s="9"/>
      <c r="C1352" s="10"/>
      <c r="D1352" s="10"/>
      <c r="E1352" s="10"/>
    </row>
    <row r="1353" ht="20.05" customHeight="1">
      <c r="A1353" t="str" s="8" cm="1">
        <f t="array" ref="A1353">"+918826789440"</f>
        <v>+918826789440</v>
      </c>
      <c r="B1353" s="9"/>
      <c r="C1353" s="10"/>
      <c r="D1353" s="10"/>
      <c r="E1353" s="10"/>
    </row>
    <row r="1354" ht="20.05" customHeight="1">
      <c r="A1354" t="str" s="8" cm="1">
        <f t="array" ref="A1354">"+919711175352"</f>
        <v>+919711175352</v>
      </c>
      <c r="B1354" s="9"/>
      <c r="C1354" s="10"/>
      <c r="D1354" s="10"/>
      <c r="E1354" s="10"/>
    </row>
    <row r="1355" ht="20.05" customHeight="1">
      <c r="A1355" t="str" s="8" cm="1">
        <f t="array" ref="A1355">"+919971538989"</f>
        <v>+919971538989</v>
      </c>
      <c r="B1355" s="9"/>
      <c r="C1355" s="10"/>
      <c r="D1355" s="10"/>
      <c r="E1355" s="10"/>
    </row>
    <row r="1356" ht="20.05" customHeight="1">
      <c r="A1356" t="str" s="8" cm="1">
        <f t="array" ref="A1356">"+919971426950"</f>
        <v>+919971426950</v>
      </c>
      <c r="B1356" s="9"/>
      <c r="C1356" s="10"/>
      <c r="D1356" s="10"/>
      <c r="E1356" s="10"/>
    </row>
    <row r="1357" ht="20.05" customHeight="1">
      <c r="A1357" t="str" s="8" cm="1">
        <f t="array" ref="A1357">"+918800392450"</f>
        <v>+918800392450</v>
      </c>
      <c r="B1357" s="9"/>
      <c r="C1357" s="10"/>
      <c r="D1357" s="10"/>
      <c r="E1357" s="10"/>
    </row>
    <row r="1358" ht="20.05" customHeight="1">
      <c r="A1358" t="str" s="8" cm="1">
        <f t="array" ref="A1358">"+919868231548"</f>
        <v>+919868231548</v>
      </c>
      <c r="B1358" s="9"/>
      <c r="C1358" s="10"/>
      <c r="D1358" s="10"/>
      <c r="E1358" s="10"/>
    </row>
    <row r="1359" ht="20.05" customHeight="1">
      <c r="A1359" t="str" s="8" cm="1">
        <f t="array" ref="A1359">"+919717700498"</f>
        <v>+919717700498</v>
      </c>
      <c r="B1359" s="9"/>
      <c r="C1359" s="10"/>
      <c r="D1359" s="10"/>
      <c r="E1359" s="10"/>
    </row>
    <row r="1360" ht="20.05" customHeight="1">
      <c r="A1360" t="str" s="8" cm="1">
        <f t="array" ref="A1360">"+919873758845"</f>
        <v>+919873758845</v>
      </c>
      <c r="B1360" s="9"/>
      <c r="C1360" s="10"/>
      <c r="D1360" s="10"/>
      <c r="E1360" s="10"/>
    </row>
    <row r="1361" ht="20.05" customHeight="1">
      <c r="A1361" t="str" s="8" cm="1">
        <f t="array" ref="A1361">"+919911292529"</f>
        <v>+919911292529</v>
      </c>
      <c r="B1361" s="9"/>
      <c r="C1361" s="10"/>
      <c r="D1361" s="10"/>
      <c r="E1361" s="10"/>
    </row>
    <row r="1362" ht="20.05" customHeight="1">
      <c r="A1362" t="str" s="8" cm="1">
        <f t="array" ref="A1362">"+917838251515"</f>
        <v>+917838251515</v>
      </c>
      <c r="B1362" s="9"/>
      <c r="C1362" s="10"/>
      <c r="D1362" s="10"/>
      <c r="E1362" s="10"/>
    </row>
    <row r="1363" ht="20.05" customHeight="1">
      <c r="A1363" t="str" s="8" cm="1">
        <f t="array" ref="A1363">"+919871665109"</f>
        <v>+919871665109</v>
      </c>
      <c r="B1363" s="9"/>
      <c r="C1363" s="10"/>
      <c r="D1363" s="10"/>
      <c r="E1363" s="10"/>
    </row>
    <row r="1364" ht="20.05" customHeight="1">
      <c r="A1364" t="str" s="8" cm="1">
        <f t="array" ref="A1364">"+919811045217"</f>
        <v>+919811045217</v>
      </c>
      <c r="B1364" s="9"/>
      <c r="C1364" s="10"/>
      <c r="D1364" s="10"/>
      <c r="E1364" s="10"/>
    </row>
    <row r="1365" ht="20.05" customHeight="1">
      <c r="A1365" t="str" s="8" cm="1">
        <f t="array" ref="A1365">"+919350401992"</f>
        <v>+919350401992</v>
      </c>
      <c r="B1365" s="9"/>
      <c r="C1365" s="10"/>
      <c r="D1365" s="10"/>
      <c r="E1365" s="10"/>
    </row>
    <row r="1366" ht="20.05" customHeight="1">
      <c r="A1366" t="str" s="8" cm="1">
        <f t="array" ref="A1366">"+919810072555"</f>
        <v>+919810072555</v>
      </c>
      <c r="B1366" s="9"/>
      <c r="C1366" s="10"/>
      <c r="D1366" s="10"/>
      <c r="E1366" s="10"/>
    </row>
    <row r="1367" ht="20.05" customHeight="1">
      <c r="A1367" t="str" s="8" cm="1">
        <f t="array" ref="A1367">"+919711287689"</f>
        <v>+919711287689</v>
      </c>
      <c r="B1367" s="9"/>
      <c r="C1367" s="10"/>
      <c r="D1367" s="10"/>
      <c r="E1367" s="10"/>
    </row>
    <row r="1368" ht="20.05" customHeight="1">
      <c r="A1368" t="str" s="8" cm="1">
        <f t="array" ref="A1368">"+919811842122"</f>
        <v>+919811842122</v>
      </c>
      <c r="B1368" s="9"/>
      <c r="C1368" s="10"/>
      <c r="D1368" s="10"/>
      <c r="E1368" s="10"/>
    </row>
    <row r="1369" ht="20.05" customHeight="1">
      <c r="A1369" t="str" s="8" cm="1">
        <f t="array" ref="A1369">"+919312263275"</f>
        <v>+919312263275</v>
      </c>
      <c r="B1369" s="9"/>
      <c r="C1369" s="10"/>
      <c r="D1369" s="10"/>
      <c r="E1369" s="10"/>
    </row>
    <row r="1370" ht="20.05" customHeight="1">
      <c r="A1370" t="str" s="8" cm="1">
        <f t="array" ref="A1370">"+919818024922"</f>
        <v>+919818024922</v>
      </c>
      <c r="B1370" s="9"/>
      <c r="C1370" s="10"/>
      <c r="D1370" s="10"/>
      <c r="E1370" s="10"/>
    </row>
    <row r="1371" ht="20.05" customHeight="1">
      <c r="A1371" t="str" s="8" cm="1">
        <f t="array" ref="A1371">"+919911201587"</f>
        <v>+919911201587</v>
      </c>
      <c r="B1371" s="9"/>
      <c r="C1371" s="10"/>
      <c r="D1371" s="10"/>
      <c r="E1371" s="10"/>
    </row>
    <row r="1372" ht="20.05" customHeight="1">
      <c r="A1372" t="str" s="8" cm="1">
        <f t="array" ref="A1372">"+919810229325"</f>
        <v>+919810229325</v>
      </c>
      <c r="B1372" s="9"/>
      <c r="C1372" s="10"/>
      <c r="D1372" s="10"/>
      <c r="E1372" s="10"/>
    </row>
    <row r="1373" ht="20.05" customHeight="1">
      <c r="A1373" t="str" s="8" cm="1">
        <f t="array" ref="A1373">"+919810640115"</f>
        <v>+919810640115</v>
      </c>
      <c r="B1373" s="9"/>
      <c r="C1373" s="10"/>
      <c r="D1373" s="10"/>
      <c r="E1373" s="10"/>
    </row>
    <row r="1374" ht="20.05" customHeight="1">
      <c r="A1374" t="str" s="8" cm="1">
        <f t="array" ref="A1374">"+919599518013"</f>
        <v>+919599518013</v>
      </c>
      <c r="B1374" s="9"/>
      <c r="C1374" s="10"/>
      <c r="D1374" s="10"/>
      <c r="E1374" s="10"/>
    </row>
    <row r="1375" ht="20.05" customHeight="1">
      <c r="A1375" t="str" s="8" cm="1">
        <f t="array" ref="A1375">"+919810559125"</f>
        <v>+919810559125</v>
      </c>
      <c r="B1375" s="9"/>
      <c r="C1375" s="10"/>
      <c r="D1375" s="10"/>
      <c r="E1375" s="10"/>
    </row>
    <row r="1376" ht="20.05" customHeight="1">
      <c r="A1376" t="str" s="8" cm="1">
        <f t="array" ref="A1376">"+919810044328"</f>
        <v>+919810044328</v>
      </c>
      <c r="B1376" s="9"/>
      <c r="C1376" s="10"/>
      <c r="D1376" s="10"/>
      <c r="E1376" s="10"/>
    </row>
    <row r="1377" ht="20.05" customHeight="1">
      <c r="A1377" t="str" s="8" cm="1">
        <f t="array" ref="A1377">"+919899593202"</f>
        <v>+919899593202</v>
      </c>
      <c r="B1377" s="9"/>
      <c r="C1377" s="10"/>
      <c r="D1377" s="10"/>
      <c r="E1377" s="10"/>
    </row>
    <row r="1378" ht="20.05" customHeight="1">
      <c r="A1378" t="str" s="8" cm="1">
        <f t="array" ref="A1378">"+919818499094"</f>
        <v>+919818499094</v>
      </c>
      <c r="B1378" s="9"/>
      <c r="C1378" s="10"/>
      <c r="D1378" s="10"/>
      <c r="E1378" s="10"/>
    </row>
    <row r="1379" ht="20.05" customHeight="1">
      <c r="A1379" t="str" s="8" cm="1">
        <f t="array" ref="A1379">"+919313608814"</f>
        <v>+919313608814</v>
      </c>
      <c r="B1379" s="9"/>
      <c r="C1379" s="10"/>
      <c r="D1379" s="10"/>
      <c r="E1379" s="10"/>
    </row>
    <row r="1380" ht="20.05" customHeight="1">
      <c r="A1380" t="str" s="8" cm="1">
        <f t="array" ref="A1380">"+919871421802"</f>
        <v>+919871421802</v>
      </c>
      <c r="B1380" s="9"/>
      <c r="C1380" s="10"/>
      <c r="D1380" s="10"/>
      <c r="E1380" s="10"/>
    </row>
    <row r="1381" ht="20.05" customHeight="1">
      <c r="A1381" t="str" s="8" cm="1">
        <f t="array" ref="A1381">"+918800955996"</f>
        <v>+918800955996</v>
      </c>
      <c r="B1381" s="9"/>
      <c r="C1381" s="10"/>
      <c r="D1381" s="10"/>
      <c r="E1381" s="10"/>
    </row>
    <row r="1382" ht="20.05" customHeight="1">
      <c r="A1382" t="str" s="8" cm="1">
        <f t="array" ref="A1382">"+919711396345"</f>
        <v>+919711396345</v>
      </c>
      <c r="B1382" s="9"/>
      <c r="C1382" s="10"/>
      <c r="D1382" s="10"/>
      <c r="E1382" s="10"/>
    </row>
    <row r="1383" ht="20.05" customHeight="1">
      <c r="A1383" t="str" s="8" cm="1">
        <f t="array" ref="A1383">"+919350811663"</f>
        <v>+919350811663</v>
      </c>
      <c r="B1383" s="9"/>
      <c r="C1383" s="10"/>
      <c r="D1383" s="10"/>
      <c r="E1383" s="10"/>
    </row>
    <row r="1384" ht="20.05" customHeight="1">
      <c r="A1384" t="str" s="8" cm="1">
        <f t="array" ref="A1384">"+919811835182"</f>
        <v>+919811835182</v>
      </c>
      <c r="B1384" s="9"/>
      <c r="C1384" s="10"/>
      <c r="D1384" s="10"/>
      <c r="E1384" s="10"/>
    </row>
    <row r="1385" ht="20.05" customHeight="1">
      <c r="A1385" t="str" s="8" cm="1">
        <f t="array" ref="A1385">"+919654987351"</f>
        <v>+919654987351</v>
      </c>
      <c r="B1385" s="9"/>
      <c r="C1385" s="10"/>
      <c r="D1385" s="10"/>
      <c r="E1385" s="10"/>
    </row>
    <row r="1386" ht="20.05" customHeight="1">
      <c r="A1386" t="str" s="8" cm="1">
        <f t="array" ref="A1386">"+919876654334"</f>
        <v>+919876654334</v>
      </c>
      <c r="B1386" s="9"/>
      <c r="C1386" s="10"/>
      <c r="D1386" s="10"/>
      <c r="E1386" s="10"/>
    </row>
    <row r="1387" ht="20.05" customHeight="1">
      <c r="A1387" t="str" s="8" cm="1">
        <f t="array" ref="A1387">"+919868148371"</f>
        <v>+919868148371</v>
      </c>
      <c r="B1387" s="9"/>
      <c r="C1387" s="10"/>
      <c r="D1387" s="10"/>
      <c r="E1387" s="10"/>
    </row>
    <row r="1388" ht="20.05" customHeight="1">
      <c r="A1388" t="str" s="8" cm="1">
        <f t="array" ref="A1388">"+919312274877"</f>
        <v>+919312274877</v>
      </c>
      <c r="B1388" s="9"/>
      <c r="C1388" s="10"/>
      <c r="D1388" s="10"/>
      <c r="E1388" s="10"/>
    </row>
    <row r="1389" ht="20.05" customHeight="1">
      <c r="A1389" t="str" s="8" cm="1">
        <f t="array" ref="A1389">"+919818566900"</f>
        <v>+919818566900</v>
      </c>
      <c r="B1389" s="9"/>
      <c r="C1389" s="10"/>
      <c r="D1389" s="10"/>
      <c r="E1389" s="10"/>
    </row>
    <row r="1390" ht="20.05" customHeight="1">
      <c r="A1390" t="str" s="8" cm="1">
        <f t="array" ref="A1390">"+919711150227"</f>
        <v>+919711150227</v>
      </c>
      <c r="B1390" s="9"/>
      <c r="C1390" s="10"/>
      <c r="D1390" s="10"/>
      <c r="E1390" s="10"/>
    </row>
    <row r="1391" ht="20.05" customHeight="1">
      <c r="A1391" t="str" s="8" cm="1">
        <f t="array" ref="A1391">"+919312277559"</f>
        <v>+919312277559</v>
      </c>
      <c r="B1391" s="9"/>
      <c r="C1391" s="10"/>
      <c r="D1391" s="10"/>
      <c r="E1391" s="10"/>
    </row>
    <row r="1392" ht="20.05" customHeight="1">
      <c r="A1392" t="str" s="8" cm="1">
        <f t="array" ref="A1392">"+919312462800"</f>
        <v>+919312462800</v>
      </c>
      <c r="B1392" s="9"/>
      <c r="C1392" s="10"/>
      <c r="D1392" s="10"/>
      <c r="E1392" s="10"/>
    </row>
    <row r="1393" ht="20.05" customHeight="1">
      <c r="A1393" t="str" s="8" cm="1">
        <f t="array" ref="A1393">"+919871856600"</f>
        <v>+919871856600</v>
      </c>
      <c r="B1393" s="9"/>
      <c r="C1393" s="10"/>
      <c r="D1393" s="10"/>
      <c r="E1393" s="10"/>
    </row>
    <row r="1394" ht="20.05" customHeight="1">
      <c r="A1394" t="str" s="8" cm="1">
        <f t="array" ref="A1394">"+919810263514"</f>
        <v>+919810263514</v>
      </c>
      <c r="B1394" s="9"/>
      <c r="C1394" s="10"/>
      <c r="D1394" s="10"/>
      <c r="E1394" s="10"/>
    </row>
    <row r="1395" ht="20.05" customHeight="1">
      <c r="A1395" t="str" s="8" cm="1">
        <f t="array" ref="A1395">"+919911280555"</f>
        <v>+919911280555</v>
      </c>
      <c r="B1395" s="9"/>
      <c r="C1395" s="10"/>
      <c r="D1395" s="10"/>
      <c r="E1395" s="10"/>
    </row>
    <row r="1396" ht="20.05" customHeight="1">
      <c r="A1396" t="str" s="8" cm="1">
        <f t="array" ref="A1396">"+919810748332"</f>
        <v>+919810748332</v>
      </c>
      <c r="B1396" s="9"/>
      <c r="C1396" s="10"/>
      <c r="D1396" s="10"/>
      <c r="E1396" s="10"/>
    </row>
    <row r="1397" ht="20.05" customHeight="1">
      <c r="A1397" t="str" s="8" cm="1">
        <f t="array" ref="A1397">"+919911210035"</f>
        <v>+919911210035</v>
      </c>
      <c r="B1397" s="9"/>
      <c r="C1397" s="10"/>
      <c r="D1397" s="10"/>
      <c r="E1397" s="10"/>
    </row>
    <row r="1398" ht="20.05" customHeight="1">
      <c r="A1398" t="str" s="8" cm="1">
        <f t="array" ref="A1398">"+919891680380"</f>
        <v>+919891680380</v>
      </c>
      <c r="B1398" s="9"/>
      <c r="C1398" s="10"/>
      <c r="D1398" s="10"/>
      <c r="E1398" s="10"/>
    </row>
    <row r="1399" ht="20.05" customHeight="1">
      <c r="A1399" t="str" s="8" cm="1">
        <f t="array" ref="A1399">"+919811803893"</f>
        <v>+919811803893</v>
      </c>
      <c r="B1399" s="9"/>
      <c r="C1399" s="10"/>
      <c r="D1399" s="10"/>
      <c r="E1399" s="10"/>
    </row>
    <row r="1400" ht="20.05" customHeight="1">
      <c r="A1400" t="str" s="8" cm="1">
        <f t="array" ref="A1400">"+919971603456"</f>
        <v>+919971603456</v>
      </c>
      <c r="B1400" s="9"/>
      <c r="C1400" s="10"/>
      <c r="D1400" s="10"/>
      <c r="E1400" s="10"/>
    </row>
    <row r="1401" ht="20.05" customHeight="1">
      <c r="A1401" t="str" s="8" cm="1">
        <f t="array" ref="A1401">"+919868030561"</f>
        <v>+919868030561</v>
      </c>
      <c r="B1401" s="9"/>
      <c r="C1401" s="10"/>
      <c r="D1401" s="10"/>
      <c r="E1401" s="10"/>
    </row>
    <row r="1402" ht="20.05" customHeight="1">
      <c r="A1402" t="str" s="8" cm="1">
        <f t="array" ref="A1402">"+919911405555"</f>
        <v>+919911405555</v>
      </c>
      <c r="B1402" s="9"/>
      <c r="C1402" s="10"/>
      <c r="D1402" s="10"/>
      <c r="E1402" s="10"/>
    </row>
    <row r="1403" ht="20.05" customHeight="1">
      <c r="A1403" t="str" s="8" cm="1">
        <f t="array" ref="A1403">"+919818627276"</f>
        <v>+919818627276</v>
      </c>
      <c r="B1403" s="9"/>
      <c r="C1403" s="10"/>
      <c r="D1403" s="10"/>
      <c r="E1403" s="10"/>
    </row>
    <row r="1404" ht="20.05" customHeight="1">
      <c r="A1404" t="str" s="8" cm="1">
        <f t="array" ref="A1404">"+919873227816"</f>
        <v>+919873227816</v>
      </c>
      <c r="B1404" s="9"/>
      <c r="C1404" s="10"/>
      <c r="D1404" s="10"/>
      <c r="E1404" s="10"/>
    </row>
    <row r="1405" ht="20.05" customHeight="1">
      <c r="A1405" t="str" s="8" cm="1">
        <f t="array" ref="A1405">"+919811659059"</f>
        <v>+919811659059</v>
      </c>
      <c r="B1405" s="9"/>
      <c r="C1405" s="10"/>
      <c r="D1405" s="10"/>
      <c r="E1405" s="10"/>
    </row>
    <row r="1406" ht="20.05" customHeight="1">
      <c r="A1406" t="str" s="8" cm="1">
        <f t="array" ref="A1406">"+919810068900"</f>
        <v>+919810068900</v>
      </c>
      <c r="B1406" s="9"/>
      <c r="C1406" s="10"/>
      <c r="D1406" s="10"/>
      <c r="E1406" s="10"/>
    </row>
    <row r="1407" ht="20.05" customHeight="1">
      <c r="A1407" t="str" s="8" cm="1">
        <f t="array" ref="A1407">"+919971747772"</f>
        <v>+919971747772</v>
      </c>
      <c r="B1407" s="9"/>
      <c r="C1407" s="10"/>
      <c r="D1407" s="10"/>
      <c r="E1407" s="10"/>
    </row>
    <row r="1408" ht="20.05" customHeight="1">
      <c r="A1408" t="str" s="8" cm="1">
        <f t="array" ref="A1408">"+919871087888"</f>
        <v>+919871087888</v>
      </c>
      <c r="B1408" s="9"/>
      <c r="C1408" s="10"/>
      <c r="D1408" s="10"/>
      <c r="E1408" s="10"/>
    </row>
    <row r="1409" ht="20.05" customHeight="1">
      <c r="A1409" t="str" s="8" cm="1">
        <f t="array" ref="A1409">"+919810304702"</f>
        <v>+919810304702</v>
      </c>
      <c r="B1409" s="9"/>
      <c r="C1409" s="10"/>
      <c r="D1409" s="10"/>
      <c r="E1409" s="10"/>
    </row>
    <row r="1410" ht="20.05" customHeight="1">
      <c r="A1410" t="str" s="8" cm="1">
        <f t="array" ref="A1410">"+919810487551"</f>
        <v>+919810487551</v>
      </c>
      <c r="B1410" s="9"/>
      <c r="C1410" s="10"/>
      <c r="D1410" s="10"/>
      <c r="E1410" s="10"/>
    </row>
    <row r="1411" ht="20.05" customHeight="1">
      <c r="A1411" t="str" s="8" cm="1">
        <f t="array" ref="A1411">"+919899569713"</f>
        <v>+919899569713</v>
      </c>
      <c r="B1411" s="9"/>
      <c r="C1411" s="10"/>
      <c r="D1411" s="10"/>
      <c r="E1411" s="10"/>
    </row>
    <row r="1412" ht="20.05" customHeight="1">
      <c r="A1412" t="str" s="8" cm="1">
        <f t="array" ref="A1412">"+919868451056"</f>
        <v>+919868451056</v>
      </c>
      <c r="B1412" s="9"/>
      <c r="C1412" s="10"/>
      <c r="D1412" s="10"/>
      <c r="E1412" s="10"/>
    </row>
    <row r="1413" ht="20.05" customHeight="1">
      <c r="A1413" t="str" s="8" cm="1">
        <f t="array" ref="A1413">"+919810798617"</f>
        <v>+919810798617</v>
      </c>
      <c r="B1413" s="9"/>
      <c r="C1413" s="10"/>
      <c r="D1413" s="10"/>
      <c r="E1413" s="10"/>
    </row>
    <row r="1414" ht="20.05" customHeight="1">
      <c r="A1414" t="str" s="8" cm="1">
        <f t="array" ref="A1414">"+919810368371"</f>
        <v>+919810368371</v>
      </c>
      <c r="B1414" s="9"/>
      <c r="C1414" s="10"/>
      <c r="D1414" s="10"/>
      <c r="E1414" s="10"/>
    </row>
    <row r="1415" ht="20.05" customHeight="1">
      <c r="A1415" t="str" s="8" cm="1">
        <f t="array" ref="A1415">"+919212772816"</f>
        <v>+919212772816</v>
      </c>
      <c r="B1415" s="9"/>
      <c r="C1415" s="10"/>
      <c r="D1415" s="10"/>
      <c r="E1415" s="10"/>
    </row>
    <row r="1416" ht="20.05" customHeight="1">
      <c r="A1416" t="str" s="8" cm="1">
        <f t="array" ref="A1416">"+919810592543"</f>
        <v>+919810592543</v>
      </c>
      <c r="B1416" s="9"/>
      <c r="C1416" s="10"/>
      <c r="D1416" s="10"/>
      <c r="E1416" s="10"/>
    </row>
    <row r="1417" ht="20.05" customHeight="1">
      <c r="A1417" t="str" s="8" cm="1">
        <f t="array" ref="A1417">"+919811894903"</f>
        <v>+919811894903</v>
      </c>
      <c r="B1417" s="9"/>
      <c r="C1417" s="10"/>
      <c r="D1417" s="10"/>
      <c r="E1417" s="10"/>
    </row>
    <row r="1418" ht="20.05" customHeight="1">
      <c r="A1418" t="str" s="8" cm="1">
        <f t="array" ref="A1418">"+919868413671"</f>
        <v>+919868413671</v>
      </c>
      <c r="B1418" s="9"/>
      <c r="C1418" s="10"/>
      <c r="D1418" s="10"/>
      <c r="E1418" s="10"/>
    </row>
    <row r="1419" ht="20.05" customHeight="1">
      <c r="A1419" t="str" s="8" cm="1">
        <f t="array" ref="A1419">"+919910247816"</f>
        <v>+919910247816</v>
      </c>
      <c r="B1419" s="9"/>
      <c r="C1419" s="10"/>
      <c r="D1419" s="10"/>
      <c r="E1419" s="10"/>
    </row>
    <row r="1420" ht="20.05" customHeight="1">
      <c r="A1420" t="str" s="8" cm="1">
        <f t="array" ref="A1420">"+919999829993"</f>
        <v>+919999829993</v>
      </c>
      <c r="B1420" s="9"/>
      <c r="C1420" s="10"/>
      <c r="D1420" s="10"/>
      <c r="E1420" s="10"/>
    </row>
    <row r="1421" ht="20.05" customHeight="1">
      <c r="A1421" t="str" s="8" cm="1">
        <f t="array" ref="A1421">"+919968393040"</f>
        <v>+919968393040</v>
      </c>
      <c r="B1421" s="9"/>
      <c r="C1421" s="10"/>
      <c r="D1421" s="10"/>
      <c r="E1421" s="10"/>
    </row>
    <row r="1422" ht="20.05" customHeight="1">
      <c r="A1422" t="str" s="8" cm="1">
        <f t="array" ref="A1422">"+919999201239"</f>
        <v>+919999201239</v>
      </c>
      <c r="B1422" s="9"/>
      <c r="C1422" s="10"/>
      <c r="D1422" s="10"/>
      <c r="E1422" s="10"/>
    </row>
    <row r="1423" ht="20.05" customHeight="1">
      <c r="A1423" t="str" s="8" cm="1">
        <f t="array" ref="A1423">"+919818790416"</f>
        <v>+919818790416</v>
      </c>
      <c r="B1423" s="9"/>
      <c r="C1423" s="10"/>
      <c r="D1423" s="10"/>
      <c r="E1423" s="10"/>
    </row>
    <row r="1424" ht="20.05" customHeight="1">
      <c r="A1424" t="str" s="8" cm="1">
        <f t="array" ref="A1424">"+919910558308"</f>
        <v>+919910558308</v>
      </c>
      <c r="B1424" s="9"/>
      <c r="C1424" s="10"/>
      <c r="D1424" s="10"/>
      <c r="E1424" s="10"/>
    </row>
    <row r="1425" ht="20.05" customHeight="1">
      <c r="A1425" t="str" s="8" cm="1">
        <f t="array" ref="A1425">"+919871747678"</f>
        <v>+919871747678</v>
      </c>
      <c r="B1425" s="9"/>
      <c r="C1425" s="10"/>
      <c r="D1425" s="10"/>
      <c r="E1425" s="10"/>
    </row>
    <row r="1426" ht="20.05" customHeight="1">
      <c r="A1426" t="str" s="8" cm="1">
        <f t="array" ref="A1426">"+919868221098"</f>
        <v>+919868221098</v>
      </c>
      <c r="B1426" s="9"/>
      <c r="C1426" s="10"/>
      <c r="D1426" s="10"/>
      <c r="E1426" s="10"/>
    </row>
    <row r="1427" ht="20.05" customHeight="1">
      <c r="A1427" t="str" s="8" cm="1">
        <f t="array" ref="A1427">"+919350332246"</f>
        <v>+919350332246</v>
      </c>
      <c r="B1427" s="9"/>
      <c r="C1427" s="10"/>
      <c r="D1427" s="10"/>
      <c r="E1427" s="10"/>
    </row>
    <row r="1428" ht="20.05" customHeight="1">
      <c r="A1428" t="str" s="8" cm="1">
        <f t="array" ref="A1428">"+919711130067"</f>
        <v>+919711130067</v>
      </c>
      <c r="B1428" s="9"/>
      <c r="C1428" s="10"/>
      <c r="D1428" s="10"/>
      <c r="E1428" s="10"/>
    </row>
    <row r="1429" ht="20.05" customHeight="1">
      <c r="A1429" t="str" s="8" cm="1">
        <f t="array" ref="A1429">"+919873191596"</f>
        <v>+919873191596</v>
      </c>
      <c r="B1429" s="9"/>
      <c r="C1429" s="10"/>
      <c r="D1429" s="10"/>
      <c r="E1429" s="10"/>
    </row>
    <row r="1430" ht="20.05" customHeight="1">
      <c r="A1430" t="str" s="8" cm="1">
        <f t="array" ref="A1430">"+919810620804"</f>
        <v>+919810620804</v>
      </c>
      <c r="B1430" s="9"/>
      <c r="C1430" s="10"/>
      <c r="D1430" s="10"/>
      <c r="E1430" s="10"/>
    </row>
    <row r="1431" ht="20.05" customHeight="1">
      <c r="A1431" t="str" s="8" cm="1">
        <f t="array" ref="A1431">"+919210774685"</f>
        <v>+919210774685</v>
      </c>
      <c r="B1431" s="9"/>
      <c r="C1431" s="10"/>
      <c r="D1431" s="10"/>
      <c r="E1431" s="10"/>
    </row>
    <row r="1432" ht="20.05" customHeight="1">
      <c r="A1432" t="str" s="8" cm="1">
        <f t="array" ref="A1432">"+919310555555"</f>
        <v>+919310555555</v>
      </c>
      <c r="B1432" s="9"/>
      <c r="C1432" s="10"/>
      <c r="D1432" s="10"/>
      <c r="E1432" s="10"/>
    </row>
    <row r="1433" ht="20.05" customHeight="1">
      <c r="A1433" t="str" s="8" cm="1">
        <f t="array" ref="A1433">"+919810140423"</f>
        <v>+919810140423</v>
      </c>
      <c r="B1433" s="9"/>
      <c r="C1433" s="10"/>
      <c r="D1433" s="10"/>
      <c r="E1433" s="10"/>
    </row>
    <row r="1434" ht="20.05" customHeight="1">
      <c r="A1434" t="str" s="8" cm="1">
        <f t="array" ref="A1434">"+919212209109"</f>
        <v>+919212209109</v>
      </c>
      <c r="B1434" s="9"/>
      <c r="C1434" s="10"/>
      <c r="D1434" s="10"/>
      <c r="E1434" s="10"/>
    </row>
    <row r="1435" ht="20.05" customHeight="1">
      <c r="A1435" t="str" s="8" cm="1">
        <f t="array" ref="A1435">"+919810320031"</f>
        <v>+919810320031</v>
      </c>
      <c r="B1435" s="9"/>
      <c r="C1435" s="10"/>
      <c r="D1435" s="10"/>
      <c r="E1435" s="10"/>
    </row>
    <row r="1436" ht="20.05" customHeight="1">
      <c r="A1436" t="str" s="8" cm="1">
        <f t="array" ref="A1436">"+919910367423"</f>
        <v>+919910367423</v>
      </c>
      <c r="B1436" s="9"/>
      <c r="C1436" s="10"/>
      <c r="D1436" s="10"/>
      <c r="E1436" s="10"/>
    </row>
    <row r="1437" ht="20.05" customHeight="1">
      <c r="A1437" t="str" s="8" cm="1">
        <f t="array" ref="A1437">"+918010382718"</f>
        <v>+918010382718</v>
      </c>
      <c r="B1437" s="9"/>
      <c r="C1437" s="10"/>
      <c r="D1437" s="10"/>
      <c r="E1437" s="10"/>
    </row>
    <row r="1438" ht="20.05" customHeight="1">
      <c r="A1438" t="str" s="8" cm="1">
        <f t="array" ref="A1438">"+919810407877"</f>
        <v>+919810407877</v>
      </c>
      <c r="B1438" s="9"/>
      <c r="C1438" s="10"/>
      <c r="D1438" s="10"/>
      <c r="E1438" s="10"/>
    </row>
    <row r="1439" ht="20.05" customHeight="1">
      <c r="A1439" t="str" s="8" cm="1">
        <f t="array" ref="A1439">"+919911101035"</f>
        <v>+919911101035</v>
      </c>
      <c r="B1439" s="9"/>
      <c r="C1439" s="10"/>
      <c r="D1439" s="10"/>
      <c r="E1439" s="10"/>
    </row>
    <row r="1440" ht="20.05" customHeight="1">
      <c r="A1440" t="str" s="8" cm="1">
        <f t="array" ref="A1440">"+919161388333"</f>
        <v>+919161388333</v>
      </c>
      <c r="B1440" s="9"/>
      <c r="C1440" s="10"/>
      <c r="D1440" s="10"/>
      <c r="E1440" s="10"/>
    </row>
    <row r="1441" ht="20.05" customHeight="1">
      <c r="A1441" t="str" s="8" cm="1">
        <f t="array" ref="A1441">"+919810793387"</f>
        <v>+919810793387</v>
      </c>
      <c r="B1441" s="9"/>
      <c r="C1441" s="10"/>
      <c r="D1441" s="10"/>
      <c r="E1441" s="10"/>
    </row>
    <row r="1442" ht="20.05" customHeight="1">
      <c r="A1442" t="str" s="8" cm="1">
        <f t="array" ref="A1442">"+919310044931"</f>
        <v>+919310044931</v>
      </c>
      <c r="B1442" s="9"/>
      <c r="C1442" s="10"/>
      <c r="D1442" s="10"/>
      <c r="E1442" s="10"/>
    </row>
    <row r="1443" ht="20.05" customHeight="1">
      <c r="A1443" t="str" s="8" cm="1">
        <f t="array" ref="A1443">"+919810720244"</f>
        <v>+919810720244</v>
      </c>
      <c r="B1443" s="9"/>
      <c r="C1443" s="10"/>
      <c r="D1443" s="10"/>
      <c r="E1443" s="10"/>
    </row>
    <row r="1444" ht="20.05" customHeight="1">
      <c r="A1444" t="str" s="8" cm="1">
        <f t="array" ref="A1444">"+919811922338"</f>
        <v>+919811922338</v>
      </c>
      <c r="B1444" s="9"/>
      <c r="C1444" s="10"/>
      <c r="D1444" s="10"/>
      <c r="E1444" s="10"/>
    </row>
    <row r="1445" ht="20.05" customHeight="1">
      <c r="A1445" t="str" s="8" cm="1">
        <f t="array" ref="A1445">"+919810815727"</f>
        <v>+919810815727</v>
      </c>
      <c r="B1445" s="9"/>
      <c r="C1445" s="10"/>
      <c r="D1445" s="10"/>
      <c r="E1445" s="10"/>
    </row>
    <row r="1446" ht="20.05" customHeight="1">
      <c r="A1446" t="str" s="8" cm="1">
        <f t="array" ref="A1446">"+919810163313"</f>
        <v>+919810163313</v>
      </c>
      <c r="B1446" s="9"/>
      <c r="C1446" s="10"/>
      <c r="D1446" s="10"/>
      <c r="E1446" s="10"/>
    </row>
    <row r="1447" ht="20.05" customHeight="1">
      <c r="A1447" t="str" s="8" cm="1">
        <f t="array" ref="A1447">"+919899013918"</f>
        <v>+919899013918</v>
      </c>
      <c r="B1447" s="9"/>
      <c r="C1447" s="10"/>
      <c r="D1447" s="10"/>
      <c r="E1447" s="10"/>
    </row>
    <row r="1448" ht="20.05" customHeight="1">
      <c r="A1448" t="str" s="8" cm="1">
        <f t="array" ref="A1448">"+919811225615"</f>
        <v>+919811225615</v>
      </c>
      <c r="B1448" s="9"/>
      <c r="C1448" s="10"/>
      <c r="D1448" s="10"/>
      <c r="E1448" s="10"/>
    </row>
    <row r="1449" ht="20.05" customHeight="1">
      <c r="A1449" t="str" s="8" cm="1">
        <f t="array" ref="A1449">"+919953665430"</f>
        <v>+919953665430</v>
      </c>
      <c r="B1449" s="9"/>
      <c r="C1449" s="10"/>
      <c r="D1449" s="10"/>
      <c r="E1449" s="10"/>
    </row>
    <row r="1450" ht="20.05" customHeight="1">
      <c r="A1450" t="str" s="8" cm="1">
        <f t="array" ref="A1450">"+919899114347"</f>
        <v>+919899114347</v>
      </c>
      <c r="B1450" s="9"/>
      <c r="C1450" s="10"/>
      <c r="D1450" s="10"/>
      <c r="E1450" s="10"/>
    </row>
    <row r="1451" ht="20.05" customHeight="1">
      <c r="A1451" t="str" s="8" cm="1">
        <f t="array" ref="A1451">"+919810793922"</f>
        <v>+919810793922</v>
      </c>
      <c r="B1451" s="9"/>
      <c r="C1451" s="10"/>
      <c r="D1451" s="10"/>
      <c r="E1451" s="10"/>
    </row>
    <row r="1452" ht="20.05" customHeight="1">
      <c r="A1452" t="str" s="8" cm="1">
        <f t="array" ref="A1452">"+919599035467"</f>
        <v>+919599035467</v>
      </c>
      <c r="B1452" s="9"/>
      <c r="C1452" s="10"/>
      <c r="D1452" s="10"/>
      <c r="E1452" s="10"/>
    </row>
    <row r="1453" ht="20.05" customHeight="1">
      <c r="A1453" t="str" s="8" cm="1">
        <f t="array" ref="A1453">"+919811106224"</f>
        <v>+919811106224</v>
      </c>
      <c r="B1453" s="9"/>
      <c r="C1453" s="10"/>
      <c r="D1453" s="10"/>
      <c r="E1453" s="10"/>
    </row>
    <row r="1454" ht="20.05" customHeight="1">
      <c r="A1454" t="str" s="8" cm="1">
        <f t="array" ref="A1454">"+919958797337"</f>
        <v>+919958797337</v>
      </c>
      <c r="B1454" s="9"/>
      <c r="C1454" s="10"/>
      <c r="D1454" s="10"/>
      <c r="E1454" s="10"/>
    </row>
    <row r="1455" ht="20.05" customHeight="1">
      <c r="A1455" t="str" s="8" cm="1">
        <f t="array" ref="A1455">"+919868547145"</f>
        <v>+919868547145</v>
      </c>
      <c r="B1455" s="9"/>
      <c r="C1455" s="10"/>
      <c r="D1455" s="10"/>
      <c r="E1455" s="10"/>
    </row>
    <row r="1456" ht="20.05" customHeight="1">
      <c r="A1456" t="str" s="8" cm="1">
        <f t="array" ref="A1456">"+919911436925"</f>
        <v>+919911436925</v>
      </c>
      <c r="B1456" s="9"/>
      <c r="C1456" s="10"/>
      <c r="D1456" s="10"/>
      <c r="E1456" s="10"/>
    </row>
    <row r="1457" ht="20.05" customHeight="1">
      <c r="A1457" t="str" s="8" cm="1">
        <f t="array" ref="A1457">"+919953730607"</f>
        <v>+919953730607</v>
      </c>
      <c r="B1457" s="9"/>
      <c r="C1457" s="10"/>
      <c r="D1457" s="10"/>
      <c r="E1457" s="10"/>
    </row>
    <row r="1458" ht="20.05" customHeight="1">
      <c r="A1458" t="str" s="8" cm="1">
        <f t="array" ref="A1458">"+919818476294"</f>
        <v>+919818476294</v>
      </c>
      <c r="B1458" s="9"/>
      <c r="C1458" s="10"/>
      <c r="D1458" s="10"/>
      <c r="E1458" s="10"/>
    </row>
    <row r="1459" ht="20.05" customHeight="1">
      <c r="A1459" t="str" s="8" cm="1">
        <f t="array" ref="A1459">"+919910070072"</f>
        <v>+919910070072</v>
      </c>
      <c r="B1459" s="9"/>
      <c r="C1459" s="10"/>
      <c r="D1459" s="10"/>
      <c r="E1459" s="10"/>
    </row>
    <row r="1460" ht="20.05" customHeight="1">
      <c r="A1460" t="str" s="8" cm="1">
        <f t="array" ref="A1460">"+919810026978"</f>
        <v>+919810026978</v>
      </c>
      <c r="B1460" s="9"/>
      <c r="C1460" s="10"/>
      <c r="D1460" s="10"/>
      <c r="E1460" s="10"/>
    </row>
    <row r="1461" ht="20.05" customHeight="1">
      <c r="A1461" t="str" s="8" cm="1">
        <f t="array" ref="A1461">"+919911421460"</f>
        <v>+919911421460</v>
      </c>
      <c r="B1461" s="9"/>
      <c r="C1461" s="10"/>
      <c r="D1461" s="10"/>
      <c r="E1461" s="10"/>
    </row>
    <row r="1462" ht="20.05" customHeight="1">
      <c r="A1462" t="str" s="8" cm="1">
        <f t="array" ref="A1462">"+919650188282"</f>
        <v>+919650188282</v>
      </c>
      <c r="B1462" s="9"/>
      <c r="C1462" s="10"/>
      <c r="D1462" s="10"/>
      <c r="E1462" s="10"/>
    </row>
    <row r="1463" ht="20.05" customHeight="1">
      <c r="A1463" t="str" s="8" cm="1">
        <f t="array" ref="A1463">"+919818085649"</f>
        <v>+919818085649</v>
      </c>
      <c r="B1463" s="9"/>
      <c r="C1463" s="10"/>
      <c r="D1463" s="10"/>
      <c r="E1463" s="10"/>
    </row>
    <row r="1464" ht="20.05" customHeight="1">
      <c r="A1464" t="str" s="8" cm="1">
        <f t="array" ref="A1464">"+919899805047"</f>
        <v>+919899805047</v>
      </c>
      <c r="B1464" s="9"/>
      <c r="C1464" s="10"/>
      <c r="D1464" s="10"/>
      <c r="E1464" s="10"/>
    </row>
    <row r="1465" ht="20.05" customHeight="1">
      <c r="A1465" t="str" s="8" cm="1">
        <f t="array" ref="A1465">"+919810076410"</f>
        <v>+919810076410</v>
      </c>
      <c r="B1465" s="9"/>
      <c r="C1465" s="10"/>
      <c r="D1465" s="10"/>
      <c r="E1465" s="10"/>
    </row>
    <row r="1466" ht="20.05" customHeight="1">
      <c r="A1466" t="str" s="8" cm="1">
        <f t="array" ref="A1466">"+919818017521"</f>
        <v>+919818017521</v>
      </c>
      <c r="B1466" s="9"/>
      <c r="C1466" s="10"/>
      <c r="D1466" s="10"/>
      <c r="E1466" s="10"/>
    </row>
    <row r="1467" ht="20.05" customHeight="1">
      <c r="A1467" t="str" s="8" cm="1">
        <f t="array" ref="A1467">"+919999688085"</f>
        <v>+919999688085</v>
      </c>
      <c r="B1467" s="9"/>
      <c r="C1467" s="10"/>
      <c r="D1467" s="10"/>
      <c r="E1467" s="10"/>
    </row>
    <row r="1468" ht="20.05" customHeight="1">
      <c r="A1468" t="str" s="8" cm="1">
        <f t="array" ref="A1468">"+919350239727"</f>
        <v>+919350239727</v>
      </c>
      <c r="B1468" s="9"/>
      <c r="C1468" s="10"/>
      <c r="D1468" s="10"/>
      <c r="E1468" s="10"/>
    </row>
    <row r="1469" ht="20.05" customHeight="1">
      <c r="A1469" t="str" s="8" cm="1">
        <f t="array" ref="A1469">"+919868856412"</f>
        <v>+919868856412</v>
      </c>
      <c r="B1469" s="9"/>
      <c r="C1469" s="10"/>
      <c r="D1469" s="10"/>
      <c r="E1469" s="10"/>
    </row>
    <row r="1470" ht="20.05" customHeight="1">
      <c r="A1470" t="str" s="8" cm="1">
        <f t="array" ref="A1470">"+919810202989"</f>
        <v>+919810202989</v>
      </c>
      <c r="B1470" s="9"/>
      <c r="C1470" s="10"/>
      <c r="D1470" s="10"/>
      <c r="E1470" s="10"/>
    </row>
    <row r="1471" ht="20.05" customHeight="1">
      <c r="A1471" t="str" s="8" cm="1">
        <f t="array" ref="A1471">"+919891206555"</f>
        <v>+919891206555</v>
      </c>
      <c r="B1471" s="9"/>
      <c r="C1471" s="10"/>
      <c r="D1471" s="10"/>
      <c r="E1471" s="10"/>
    </row>
    <row r="1472" ht="20.05" customHeight="1">
      <c r="A1472" t="str" s="8" cm="1">
        <f t="array" ref="A1472">"+919811882520"</f>
        <v>+919811882520</v>
      </c>
      <c r="B1472" s="9"/>
      <c r="C1472" s="10"/>
      <c r="D1472" s="10"/>
      <c r="E1472" s="10"/>
    </row>
    <row r="1473" ht="20.05" customHeight="1">
      <c r="A1473" t="str" s="8" cm="1">
        <f t="array" ref="A1473">"+919958314438"</f>
        <v>+919958314438</v>
      </c>
      <c r="B1473" s="9"/>
      <c r="C1473" s="10"/>
      <c r="D1473" s="10"/>
      <c r="E1473" s="10"/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